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doncevska\Documents\БД\Отворени податоци\"/>
    </mc:Choice>
  </mc:AlternateContent>
  <bookViews>
    <workbookView xWindow="0" yWindow="0" windowWidth="19200" windowHeight="10320" firstSheet="9" activeTab="15"/>
  </bookViews>
  <sheets>
    <sheet name="БУЏЕТ 2025" sheetId="1" r:id="rId1"/>
    <sheet name="ПОСТАВКА" sheetId="2" r:id="rId2"/>
    <sheet name="ИЗВРШУВАЊЕ" sheetId="3" r:id="rId3"/>
    <sheet name="31.01.2025" sheetId="4" r:id="rId4"/>
    <sheet name="28.02.2025" sheetId="5" r:id="rId5"/>
    <sheet name="31.03.2025" sheetId="6" r:id="rId6"/>
    <sheet name="30.04.2025" sheetId="7" r:id="rId7"/>
    <sheet name="31.05.2025" sheetId="8" r:id="rId8"/>
    <sheet name="буџет со ребаланс" sheetId="10" r:id="rId9"/>
    <sheet name="30.06.2025" sheetId="11" r:id="rId10"/>
    <sheet name="31.07.2025" sheetId="12" r:id="rId11"/>
    <sheet name="31.08.2025" sheetId="13" r:id="rId12"/>
    <sheet name="30.09.2025" sheetId="14" r:id="rId13"/>
    <sheet name="31.10.2025" sheetId="15" r:id="rId14"/>
    <sheet name="30.11.2025" sheetId="16" r:id="rId15"/>
    <sheet name="31.12.2025" sheetId="17" r:id="rId16"/>
  </sheets>
  <externalReferences>
    <externalReference r:id="rId17"/>
    <externalReference r:id="rId18"/>
    <externalReference r:id="rId19"/>
  </externalReferences>
  <calcPr calcId="162913"/>
</workbook>
</file>

<file path=xl/calcChain.xml><?xml version="1.0" encoding="utf-8"?>
<calcChain xmlns="http://schemas.openxmlformats.org/spreadsheetml/2006/main">
  <c r="H20" i="17" l="1"/>
  <c r="I20" i="17"/>
  <c r="G45" i="17"/>
  <c r="F45" i="17"/>
  <c r="I44" i="17"/>
  <c r="H44" i="17"/>
  <c r="I43" i="17"/>
  <c r="H43" i="17"/>
  <c r="I42" i="17"/>
  <c r="H42" i="17"/>
  <c r="I41" i="17"/>
  <c r="H41" i="17"/>
  <c r="I40" i="17"/>
  <c r="H40" i="17"/>
  <c r="I39" i="17"/>
  <c r="H39" i="17"/>
  <c r="I38" i="17"/>
  <c r="H38" i="17"/>
  <c r="I37" i="17"/>
  <c r="H37" i="17"/>
  <c r="I36" i="17"/>
  <c r="H36" i="17"/>
  <c r="I35" i="17"/>
  <c r="H35" i="17"/>
  <c r="I34" i="17"/>
  <c r="H34" i="17"/>
  <c r="I33" i="17"/>
  <c r="H33" i="17"/>
  <c r="I32" i="17"/>
  <c r="H32" i="17"/>
  <c r="I31" i="17"/>
  <c r="H31" i="17"/>
  <c r="I30" i="17"/>
  <c r="H30" i="17"/>
  <c r="I29" i="17"/>
  <c r="H29" i="17"/>
  <c r="I28" i="17"/>
  <c r="H28" i="17"/>
  <c r="I27" i="17"/>
  <c r="H27" i="17"/>
  <c r="I26" i="17"/>
  <c r="H26" i="17"/>
  <c r="I25" i="17"/>
  <c r="H25" i="17"/>
  <c r="I24" i="17"/>
  <c r="H24" i="17"/>
  <c r="I23" i="17"/>
  <c r="H23" i="17"/>
  <c r="I22" i="17"/>
  <c r="H22" i="17"/>
  <c r="I21" i="17"/>
  <c r="H21" i="17"/>
  <c r="I19" i="17"/>
  <c r="H19" i="17"/>
  <c r="I18" i="17"/>
  <c r="H18" i="17"/>
  <c r="I17" i="17"/>
  <c r="H17" i="17"/>
  <c r="I16" i="17"/>
  <c r="H16" i="17"/>
  <c r="I15" i="17"/>
  <c r="H15" i="17"/>
  <c r="I14" i="17"/>
  <c r="H14" i="17"/>
  <c r="I13" i="17"/>
  <c r="H13" i="17"/>
  <c r="I12" i="17"/>
  <c r="H12" i="17"/>
  <c r="I11" i="17"/>
  <c r="H11" i="17"/>
  <c r="I10" i="17"/>
  <c r="H10" i="17"/>
  <c r="I9" i="17"/>
  <c r="H9" i="17"/>
  <c r="I8" i="17"/>
  <c r="H8" i="17"/>
  <c r="I7" i="17"/>
  <c r="H7" i="17"/>
  <c r="I6" i="17"/>
  <c r="H6" i="17"/>
  <c r="I5" i="17"/>
  <c r="H5" i="17"/>
  <c r="I4" i="17"/>
  <c r="H4" i="17"/>
  <c r="I3" i="17"/>
  <c r="H3" i="17"/>
  <c r="H45" i="17" l="1"/>
  <c r="I45" i="17"/>
  <c r="G188" i="2"/>
  <c r="G110" i="2"/>
  <c r="H111" i="2"/>
  <c r="F111" i="2"/>
  <c r="F13" i="3" l="1"/>
  <c r="F20" i="3"/>
  <c r="F4" i="3"/>
  <c r="F3" i="3"/>
  <c r="H110" i="2"/>
  <c r="G112" i="2"/>
  <c r="G44" i="16" l="1"/>
  <c r="F44" i="16"/>
  <c r="I43" i="16"/>
  <c r="H43" i="16"/>
  <c r="I42" i="16"/>
  <c r="H42" i="16"/>
  <c r="I41" i="16"/>
  <c r="H41" i="16"/>
  <c r="I40" i="16"/>
  <c r="H40" i="16"/>
  <c r="I39" i="16"/>
  <c r="H39" i="16"/>
  <c r="I38" i="16"/>
  <c r="H38" i="16"/>
  <c r="I37" i="16"/>
  <c r="H37" i="16"/>
  <c r="I36" i="16"/>
  <c r="H36" i="16"/>
  <c r="I35" i="16"/>
  <c r="H35" i="16"/>
  <c r="I34" i="16"/>
  <c r="H34" i="16"/>
  <c r="I33" i="16"/>
  <c r="H33" i="16"/>
  <c r="I32" i="16"/>
  <c r="H32" i="16"/>
  <c r="I31" i="16"/>
  <c r="H31" i="16"/>
  <c r="I30" i="16"/>
  <c r="H30" i="16"/>
  <c r="I29" i="16"/>
  <c r="H29" i="16"/>
  <c r="I28" i="16"/>
  <c r="H28" i="16"/>
  <c r="I27" i="16"/>
  <c r="H27" i="16"/>
  <c r="I26" i="16"/>
  <c r="H26" i="16"/>
  <c r="I25" i="16"/>
  <c r="H25" i="16"/>
  <c r="I24" i="16"/>
  <c r="H24" i="16"/>
  <c r="I23" i="16"/>
  <c r="H23" i="16"/>
  <c r="I22" i="16"/>
  <c r="H22" i="16"/>
  <c r="I21" i="16"/>
  <c r="H21" i="16"/>
  <c r="I20" i="16"/>
  <c r="H20" i="16"/>
  <c r="I19" i="16"/>
  <c r="H19" i="16"/>
  <c r="I18" i="16"/>
  <c r="H18" i="16"/>
  <c r="I17" i="16"/>
  <c r="H17" i="16"/>
  <c r="I16" i="16"/>
  <c r="H16" i="16"/>
  <c r="I15" i="16"/>
  <c r="H15" i="16"/>
  <c r="I14" i="16"/>
  <c r="H14" i="16"/>
  <c r="I13" i="16"/>
  <c r="H13" i="16"/>
  <c r="I12" i="16"/>
  <c r="H12" i="16"/>
  <c r="I11" i="16"/>
  <c r="H11" i="16"/>
  <c r="I10" i="16"/>
  <c r="H10" i="16"/>
  <c r="I9" i="16"/>
  <c r="H9" i="16"/>
  <c r="I8" i="16"/>
  <c r="H8" i="16"/>
  <c r="I7" i="16"/>
  <c r="H7" i="16"/>
  <c r="I6" i="16"/>
  <c r="H6" i="16"/>
  <c r="I5" i="16"/>
  <c r="H5" i="16"/>
  <c r="I4" i="16"/>
  <c r="H4" i="16"/>
  <c r="I3" i="16"/>
  <c r="H3" i="16"/>
  <c r="I44" i="16" l="1"/>
  <c r="H44" i="16"/>
  <c r="G44" i="15"/>
  <c r="F44" i="15"/>
  <c r="I43" i="15"/>
  <c r="H43" i="15"/>
  <c r="I42" i="15"/>
  <c r="H42" i="15"/>
  <c r="I41" i="15"/>
  <c r="H41" i="15"/>
  <c r="I40" i="15"/>
  <c r="H40" i="15"/>
  <c r="I39" i="15"/>
  <c r="H39" i="15"/>
  <c r="I38" i="15"/>
  <c r="H38" i="15"/>
  <c r="I37" i="15"/>
  <c r="H37" i="15"/>
  <c r="I36" i="15"/>
  <c r="H36" i="15"/>
  <c r="I35" i="15"/>
  <c r="H35" i="15"/>
  <c r="I34" i="15"/>
  <c r="H34" i="15"/>
  <c r="I33" i="15"/>
  <c r="H33" i="15"/>
  <c r="I32" i="15"/>
  <c r="H32" i="15"/>
  <c r="I31" i="15"/>
  <c r="H31" i="15"/>
  <c r="I30" i="15"/>
  <c r="H30" i="15"/>
  <c r="I29" i="15"/>
  <c r="H29" i="15"/>
  <c r="I28" i="15"/>
  <c r="H28" i="15"/>
  <c r="I27" i="15"/>
  <c r="H27" i="15"/>
  <c r="I26" i="15"/>
  <c r="H26" i="15"/>
  <c r="I25" i="15"/>
  <c r="H25" i="15"/>
  <c r="I24" i="15"/>
  <c r="H24" i="15"/>
  <c r="I23" i="15"/>
  <c r="H23" i="15"/>
  <c r="I22" i="15"/>
  <c r="H22" i="15"/>
  <c r="I21" i="15"/>
  <c r="H21" i="15"/>
  <c r="I20" i="15"/>
  <c r="H20" i="15"/>
  <c r="I19" i="15"/>
  <c r="H19" i="15"/>
  <c r="I18" i="15"/>
  <c r="H18" i="15"/>
  <c r="I17" i="15"/>
  <c r="H17" i="15"/>
  <c r="I16" i="15"/>
  <c r="H16" i="15"/>
  <c r="I15" i="15"/>
  <c r="H15" i="15"/>
  <c r="I14" i="15"/>
  <c r="H14" i="15"/>
  <c r="I13" i="15"/>
  <c r="H13" i="15"/>
  <c r="I12" i="15"/>
  <c r="H12" i="15"/>
  <c r="I11" i="15"/>
  <c r="H11" i="15"/>
  <c r="I10" i="15"/>
  <c r="H10" i="15"/>
  <c r="I9" i="15"/>
  <c r="H9" i="15"/>
  <c r="I8" i="15"/>
  <c r="H8" i="15"/>
  <c r="I7" i="15"/>
  <c r="H7" i="15"/>
  <c r="I6" i="15"/>
  <c r="H6" i="15"/>
  <c r="I5" i="15"/>
  <c r="H5" i="15"/>
  <c r="I4" i="15"/>
  <c r="H4" i="15"/>
  <c r="I3" i="15"/>
  <c r="H3" i="15"/>
  <c r="I44" i="15" l="1"/>
  <c r="H44" i="15"/>
  <c r="F44" i="14"/>
  <c r="G44" i="14" l="1"/>
  <c r="I44" i="14" s="1"/>
  <c r="I43" i="14"/>
  <c r="H43" i="14"/>
  <c r="I42" i="14"/>
  <c r="H42" i="14"/>
  <c r="I41" i="14"/>
  <c r="H41" i="14"/>
  <c r="I40" i="14"/>
  <c r="H40" i="14"/>
  <c r="I39" i="14"/>
  <c r="H39" i="14"/>
  <c r="I38" i="14"/>
  <c r="H38" i="14"/>
  <c r="I37" i="14"/>
  <c r="H37" i="14"/>
  <c r="I36" i="14"/>
  <c r="H36" i="14"/>
  <c r="I35" i="14"/>
  <c r="H35" i="14"/>
  <c r="I34" i="14"/>
  <c r="H34" i="14"/>
  <c r="I33" i="14"/>
  <c r="H33" i="14"/>
  <c r="I32" i="14"/>
  <c r="H32" i="14"/>
  <c r="I31" i="14"/>
  <c r="H31" i="14"/>
  <c r="I30" i="14"/>
  <c r="H30" i="14"/>
  <c r="I29" i="14"/>
  <c r="H29" i="14"/>
  <c r="I28" i="14"/>
  <c r="H28" i="14"/>
  <c r="I27" i="14"/>
  <c r="H27" i="14"/>
  <c r="I26" i="14"/>
  <c r="H26" i="14"/>
  <c r="I25" i="14"/>
  <c r="H25" i="14"/>
  <c r="I24" i="14"/>
  <c r="H24" i="14"/>
  <c r="I23" i="14"/>
  <c r="H23" i="14"/>
  <c r="I22" i="14"/>
  <c r="H22" i="14"/>
  <c r="I21" i="14"/>
  <c r="H21" i="14"/>
  <c r="I20" i="14"/>
  <c r="H20" i="14"/>
  <c r="I19" i="14"/>
  <c r="H19" i="14"/>
  <c r="I18" i="14"/>
  <c r="H18" i="14"/>
  <c r="I17" i="14"/>
  <c r="H17" i="14"/>
  <c r="I16" i="14"/>
  <c r="H16" i="14"/>
  <c r="I15" i="14"/>
  <c r="H15" i="14"/>
  <c r="I14" i="14"/>
  <c r="H14" i="14"/>
  <c r="I13" i="14"/>
  <c r="H13" i="14"/>
  <c r="I12" i="14"/>
  <c r="H12" i="14"/>
  <c r="I11" i="14"/>
  <c r="H11" i="14"/>
  <c r="I10" i="14"/>
  <c r="H10" i="14"/>
  <c r="I9" i="14"/>
  <c r="H9" i="14"/>
  <c r="I8" i="14"/>
  <c r="H8" i="14"/>
  <c r="I7" i="14"/>
  <c r="H7" i="14"/>
  <c r="I6" i="14"/>
  <c r="H6" i="14"/>
  <c r="I5" i="14"/>
  <c r="H5" i="14"/>
  <c r="I4" i="14"/>
  <c r="H4" i="14"/>
  <c r="I3" i="14"/>
  <c r="H3" i="14"/>
  <c r="G44" i="13"/>
  <c r="F44" i="13"/>
  <c r="I43" i="13"/>
  <c r="H43" i="13"/>
  <c r="I42" i="13"/>
  <c r="H42" i="13"/>
  <c r="I41" i="13"/>
  <c r="H41" i="13"/>
  <c r="I40" i="13"/>
  <c r="H40" i="13"/>
  <c r="I39" i="13"/>
  <c r="H39" i="13"/>
  <c r="I38" i="13"/>
  <c r="H38" i="13"/>
  <c r="I37" i="13"/>
  <c r="H37" i="13"/>
  <c r="I36" i="13"/>
  <c r="H36" i="13"/>
  <c r="I35" i="13"/>
  <c r="H35" i="13"/>
  <c r="I34" i="13"/>
  <c r="H34" i="13"/>
  <c r="I33" i="13"/>
  <c r="H33" i="13"/>
  <c r="I32" i="13"/>
  <c r="H32" i="13"/>
  <c r="I31" i="13"/>
  <c r="H31" i="13"/>
  <c r="I30" i="13"/>
  <c r="H30" i="13"/>
  <c r="I29" i="13"/>
  <c r="H29" i="13"/>
  <c r="I28" i="13"/>
  <c r="H28" i="13"/>
  <c r="I27" i="13"/>
  <c r="H27" i="13"/>
  <c r="I26" i="13"/>
  <c r="H26" i="13"/>
  <c r="I25" i="13"/>
  <c r="H25" i="13"/>
  <c r="I24" i="13"/>
  <c r="H24" i="13"/>
  <c r="I23" i="13"/>
  <c r="H23" i="13"/>
  <c r="I22" i="13"/>
  <c r="H22" i="13"/>
  <c r="I21" i="13"/>
  <c r="H21" i="13"/>
  <c r="I20" i="13"/>
  <c r="H20" i="13"/>
  <c r="I19" i="13"/>
  <c r="H19" i="13"/>
  <c r="I18" i="13"/>
  <c r="H18" i="13"/>
  <c r="I17" i="13"/>
  <c r="H17" i="13"/>
  <c r="I16" i="13"/>
  <c r="H16" i="13"/>
  <c r="I15" i="13"/>
  <c r="H15" i="13"/>
  <c r="I14" i="13"/>
  <c r="H14" i="13"/>
  <c r="I13" i="13"/>
  <c r="H13" i="13"/>
  <c r="I12" i="13"/>
  <c r="H12" i="13"/>
  <c r="I11" i="13"/>
  <c r="H11" i="13"/>
  <c r="I10" i="13"/>
  <c r="H10" i="13"/>
  <c r="I9" i="13"/>
  <c r="H9" i="13"/>
  <c r="I8" i="13"/>
  <c r="H8" i="13"/>
  <c r="I7" i="13"/>
  <c r="H7" i="13"/>
  <c r="I6" i="13"/>
  <c r="H6" i="13"/>
  <c r="I5" i="13"/>
  <c r="H5" i="13"/>
  <c r="I4" i="13"/>
  <c r="H4" i="13"/>
  <c r="I3" i="13"/>
  <c r="H3" i="13"/>
  <c r="G44" i="12"/>
  <c r="F44" i="12"/>
  <c r="I43" i="12"/>
  <c r="H43" i="12"/>
  <c r="I42" i="12"/>
  <c r="H42" i="12"/>
  <c r="I41" i="12"/>
  <c r="H41" i="12"/>
  <c r="I40" i="12"/>
  <c r="H40" i="12"/>
  <c r="I39" i="12"/>
  <c r="H39" i="12"/>
  <c r="I38" i="12"/>
  <c r="H38" i="12"/>
  <c r="I37" i="12"/>
  <c r="H37" i="12"/>
  <c r="I36" i="12"/>
  <c r="H36" i="12"/>
  <c r="I35" i="12"/>
  <c r="H35" i="12"/>
  <c r="I34" i="12"/>
  <c r="H34" i="12"/>
  <c r="I33" i="12"/>
  <c r="H33" i="12"/>
  <c r="I32" i="12"/>
  <c r="H32" i="12"/>
  <c r="I31" i="12"/>
  <c r="H31" i="12"/>
  <c r="I30" i="12"/>
  <c r="H30" i="12"/>
  <c r="I29" i="12"/>
  <c r="H29" i="12"/>
  <c r="I28" i="12"/>
  <c r="H28" i="12"/>
  <c r="I27" i="12"/>
  <c r="H27" i="12"/>
  <c r="I26" i="12"/>
  <c r="H26" i="12"/>
  <c r="I25" i="12"/>
  <c r="H25" i="12"/>
  <c r="I24" i="12"/>
  <c r="H24" i="12"/>
  <c r="I23" i="12"/>
  <c r="H23" i="12"/>
  <c r="I22" i="12"/>
  <c r="H22" i="12"/>
  <c r="I21" i="12"/>
  <c r="H21" i="12"/>
  <c r="I20" i="12"/>
  <c r="H20" i="12"/>
  <c r="I19" i="12"/>
  <c r="H19" i="12"/>
  <c r="I18" i="12"/>
  <c r="H18" i="12"/>
  <c r="I17" i="12"/>
  <c r="H17" i="12"/>
  <c r="I16" i="12"/>
  <c r="H16" i="12"/>
  <c r="I15" i="12"/>
  <c r="H15" i="12"/>
  <c r="I14" i="12"/>
  <c r="H14" i="12"/>
  <c r="I13" i="12"/>
  <c r="H13" i="12"/>
  <c r="I12" i="12"/>
  <c r="H12" i="12"/>
  <c r="I11" i="12"/>
  <c r="H11" i="12"/>
  <c r="I10" i="12"/>
  <c r="H10" i="12"/>
  <c r="I9" i="12"/>
  <c r="H9" i="12"/>
  <c r="I8" i="12"/>
  <c r="H8" i="12"/>
  <c r="I7" i="12"/>
  <c r="H7" i="12"/>
  <c r="I6" i="12"/>
  <c r="H6" i="12"/>
  <c r="I5" i="12"/>
  <c r="H5" i="12"/>
  <c r="I4" i="12"/>
  <c r="H4" i="12"/>
  <c r="I3" i="12"/>
  <c r="H3" i="12"/>
  <c r="G44" i="11"/>
  <c r="H44" i="11" s="1"/>
  <c r="F44" i="11"/>
  <c r="I43" i="11"/>
  <c r="H43" i="11"/>
  <c r="I42" i="11"/>
  <c r="H42" i="11"/>
  <c r="I41" i="11"/>
  <c r="H41" i="11"/>
  <c r="I40" i="11"/>
  <c r="H40" i="11"/>
  <c r="I39" i="11"/>
  <c r="H39" i="11"/>
  <c r="I38" i="11"/>
  <c r="H38" i="11"/>
  <c r="I37" i="11"/>
  <c r="H37" i="11"/>
  <c r="I36" i="11"/>
  <c r="H36" i="11"/>
  <c r="I35" i="11"/>
  <c r="H35" i="11"/>
  <c r="I34" i="11"/>
  <c r="H34" i="11"/>
  <c r="I33" i="11"/>
  <c r="H33" i="11"/>
  <c r="I32" i="11"/>
  <c r="H32" i="11"/>
  <c r="I31" i="11"/>
  <c r="H31" i="11"/>
  <c r="I30" i="11"/>
  <c r="H30" i="11"/>
  <c r="I29" i="11"/>
  <c r="H29" i="11"/>
  <c r="I28" i="11"/>
  <c r="H28" i="11"/>
  <c r="I27" i="11"/>
  <c r="H27" i="11"/>
  <c r="I26" i="11"/>
  <c r="H26" i="11"/>
  <c r="I25" i="11"/>
  <c r="H25" i="11"/>
  <c r="I24" i="11"/>
  <c r="H24" i="11"/>
  <c r="I23" i="11"/>
  <c r="H23" i="11"/>
  <c r="I22" i="11"/>
  <c r="H22" i="11"/>
  <c r="I21" i="11"/>
  <c r="H21" i="11"/>
  <c r="I20" i="11"/>
  <c r="H20" i="11"/>
  <c r="I19" i="11"/>
  <c r="H19" i="11"/>
  <c r="I18" i="11"/>
  <c r="H18" i="11"/>
  <c r="I17" i="11"/>
  <c r="H17" i="11"/>
  <c r="I16" i="11"/>
  <c r="H16" i="11"/>
  <c r="I15" i="11"/>
  <c r="H15" i="11"/>
  <c r="I14" i="11"/>
  <c r="H14" i="11"/>
  <c r="I13" i="11"/>
  <c r="H13" i="11"/>
  <c r="I12" i="11"/>
  <c r="H12" i="11"/>
  <c r="I11" i="11"/>
  <c r="H11" i="11"/>
  <c r="I10" i="11"/>
  <c r="H10" i="11"/>
  <c r="I9" i="11"/>
  <c r="H9" i="11"/>
  <c r="I8" i="11"/>
  <c r="H8" i="11"/>
  <c r="I7" i="11"/>
  <c r="H7" i="11"/>
  <c r="I6" i="11"/>
  <c r="H6" i="11"/>
  <c r="I5" i="11"/>
  <c r="H5" i="11"/>
  <c r="I4" i="11"/>
  <c r="H4" i="11"/>
  <c r="I3" i="11"/>
  <c r="H3" i="11"/>
  <c r="K37" i="10"/>
  <c r="J37" i="10"/>
  <c r="G36" i="10"/>
  <c r="I36" i="10" s="1"/>
  <c r="F36" i="10"/>
  <c r="G35" i="10"/>
  <c r="I35" i="10" s="1"/>
  <c r="F35" i="10"/>
  <c r="G34" i="10"/>
  <c r="H34" i="10" s="1"/>
  <c r="F34" i="10"/>
  <c r="G33" i="10"/>
  <c r="I33" i="10" s="1"/>
  <c r="I32" i="10"/>
  <c r="H32" i="10"/>
  <c r="I31" i="10"/>
  <c r="H31" i="10"/>
  <c r="I30" i="10"/>
  <c r="H30" i="10"/>
  <c r="I29" i="10"/>
  <c r="H29" i="10"/>
  <c r="I28" i="10"/>
  <c r="H28" i="10"/>
  <c r="F27" i="10"/>
  <c r="I27" i="10" s="1"/>
  <c r="I26" i="10"/>
  <c r="H26" i="10"/>
  <c r="I25" i="10"/>
  <c r="H25" i="10"/>
  <c r="I24" i="10"/>
  <c r="H24" i="10"/>
  <c r="F23" i="10"/>
  <c r="H23" i="10" s="1"/>
  <c r="I22" i="10"/>
  <c r="H22" i="10"/>
  <c r="I21" i="10"/>
  <c r="H21" i="10"/>
  <c r="G20" i="10"/>
  <c r="I20" i="10" s="1"/>
  <c r="I19" i="10"/>
  <c r="H19" i="10"/>
  <c r="F18" i="10"/>
  <c r="H18" i="10" s="1"/>
  <c r="F17" i="10"/>
  <c r="I17" i="10" s="1"/>
  <c r="G16" i="10"/>
  <c r="H16" i="10" s="1"/>
  <c r="G15" i="10"/>
  <c r="F14" i="10"/>
  <c r="H14" i="10" s="1"/>
  <c r="I13" i="10"/>
  <c r="E13" i="10"/>
  <c r="E37" i="10" s="1"/>
  <c r="I12" i="10"/>
  <c r="H12" i="10"/>
  <c r="I11" i="10"/>
  <c r="H11" i="10"/>
  <c r="I10" i="10"/>
  <c r="H10" i="10"/>
  <c r="I9" i="10"/>
  <c r="H9" i="10"/>
  <c r="I8" i="10"/>
  <c r="H8" i="10"/>
  <c r="I7" i="10"/>
  <c r="H7" i="10"/>
  <c r="I6" i="10"/>
  <c r="H6" i="10"/>
  <c r="I5" i="10"/>
  <c r="H5" i="10"/>
  <c r="F4" i="10"/>
  <c r="H4" i="10" s="1"/>
  <c r="F3" i="10"/>
  <c r="F44" i="8"/>
  <c r="I43" i="8"/>
  <c r="H43" i="8"/>
  <c r="I42" i="8"/>
  <c r="H42" i="8"/>
  <c r="I41" i="8"/>
  <c r="H41" i="8"/>
  <c r="I40" i="8"/>
  <c r="H40" i="8"/>
  <c r="I39" i="8"/>
  <c r="H39" i="8"/>
  <c r="I38" i="8"/>
  <c r="H38" i="8"/>
  <c r="I37" i="8"/>
  <c r="H37" i="8"/>
  <c r="I36" i="8"/>
  <c r="H36" i="8"/>
  <c r="G35" i="8"/>
  <c r="H35" i="8" s="1"/>
  <c r="G34" i="8"/>
  <c r="I34" i="8" s="1"/>
  <c r="I33" i="8"/>
  <c r="H33" i="8"/>
  <c r="I32" i="8"/>
  <c r="H32" i="8"/>
  <c r="I31" i="8"/>
  <c r="H31" i="8"/>
  <c r="I30" i="8"/>
  <c r="H30" i="8"/>
  <c r="I29" i="8"/>
  <c r="H29" i="8"/>
  <c r="I28" i="8"/>
  <c r="H28" i="8"/>
  <c r="I27" i="8"/>
  <c r="H27" i="8"/>
  <c r="I26" i="8"/>
  <c r="H26" i="8"/>
  <c r="I25" i="8"/>
  <c r="H25" i="8"/>
  <c r="I24" i="8"/>
  <c r="H24" i="8"/>
  <c r="I23" i="8"/>
  <c r="H23" i="8"/>
  <c r="I22" i="8"/>
  <c r="H22" i="8"/>
  <c r="I21" i="8"/>
  <c r="H21" i="8"/>
  <c r="I20" i="8"/>
  <c r="H20" i="8"/>
  <c r="I19" i="8"/>
  <c r="H19" i="8"/>
  <c r="I18" i="8"/>
  <c r="H18" i="8"/>
  <c r="I17" i="8"/>
  <c r="H17" i="8"/>
  <c r="I16" i="8"/>
  <c r="H16" i="8"/>
  <c r="I15" i="8"/>
  <c r="H15" i="8"/>
  <c r="I14" i="8"/>
  <c r="H14" i="8"/>
  <c r="I13" i="8"/>
  <c r="H13" i="8"/>
  <c r="I12" i="8"/>
  <c r="H12" i="8"/>
  <c r="I11" i="8"/>
  <c r="H11" i="8"/>
  <c r="I10" i="8"/>
  <c r="H10" i="8"/>
  <c r="I9" i="8"/>
  <c r="H9" i="8"/>
  <c r="I8" i="8"/>
  <c r="H8" i="8"/>
  <c r="I7" i="8"/>
  <c r="H7" i="8"/>
  <c r="I6" i="8"/>
  <c r="H6" i="8"/>
  <c r="I5" i="8"/>
  <c r="H5" i="8"/>
  <c r="I4" i="8"/>
  <c r="H4" i="8"/>
  <c r="I3" i="8"/>
  <c r="H3" i="8"/>
  <c r="F44" i="7"/>
  <c r="I43" i="7"/>
  <c r="H43" i="7"/>
  <c r="I42" i="7"/>
  <c r="H42" i="7"/>
  <c r="I41" i="7"/>
  <c r="H41" i="7"/>
  <c r="I40" i="7"/>
  <c r="H40" i="7"/>
  <c r="I39" i="7"/>
  <c r="H39" i="7"/>
  <c r="I38" i="7"/>
  <c r="H38" i="7"/>
  <c r="I37" i="7"/>
  <c r="H37" i="7"/>
  <c r="I36" i="7"/>
  <c r="H36" i="7"/>
  <c r="G35" i="7"/>
  <c r="H35" i="7" s="1"/>
  <c r="G34" i="7"/>
  <c r="I34" i="7" s="1"/>
  <c r="I33" i="7"/>
  <c r="H33" i="7"/>
  <c r="I32" i="7"/>
  <c r="H32" i="7"/>
  <c r="I31" i="7"/>
  <c r="H31" i="7"/>
  <c r="I30" i="7"/>
  <c r="H30" i="7"/>
  <c r="I29" i="7"/>
  <c r="H29" i="7"/>
  <c r="I28" i="7"/>
  <c r="H28" i="7"/>
  <c r="I27" i="7"/>
  <c r="H27" i="7"/>
  <c r="I26" i="7"/>
  <c r="H26" i="7"/>
  <c r="I25" i="7"/>
  <c r="H25" i="7"/>
  <c r="I24" i="7"/>
  <c r="H24" i="7"/>
  <c r="I23" i="7"/>
  <c r="H23" i="7"/>
  <c r="I22" i="7"/>
  <c r="H22" i="7"/>
  <c r="I21" i="7"/>
  <c r="H21" i="7"/>
  <c r="I20" i="7"/>
  <c r="H20" i="7"/>
  <c r="I19" i="7"/>
  <c r="H19" i="7"/>
  <c r="I18" i="7"/>
  <c r="H18" i="7"/>
  <c r="I17" i="7"/>
  <c r="H17" i="7"/>
  <c r="I16" i="7"/>
  <c r="H16" i="7"/>
  <c r="I15" i="7"/>
  <c r="H15" i="7"/>
  <c r="I14" i="7"/>
  <c r="H14" i="7"/>
  <c r="I13" i="7"/>
  <c r="H13" i="7"/>
  <c r="I12" i="7"/>
  <c r="H12" i="7"/>
  <c r="I11" i="7"/>
  <c r="H11" i="7"/>
  <c r="I10" i="7"/>
  <c r="H10" i="7"/>
  <c r="I9" i="7"/>
  <c r="H9" i="7"/>
  <c r="I8" i="7"/>
  <c r="H8" i="7"/>
  <c r="I7" i="7"/>
  <c r="H7" i="7"/>
  <c r="I6" i="7"/>
  <c r="H6" i="7"/>
  <c r="I5" i="7"/>
  <c r="H5" i="7"/>
  <c r="I4" i="7"/>
  <c r="H4" i="7"/>
  <c r="I3" i="7"/>
  <c r="H3" i="7"/>
  <c r="F44" i="6"/>
  <c r="I43" i="6"/>
  <c r="H43" i="6"/>
  <c r="I42" i="6"/>
  <c r="H42" i="6"/>
  <c r="I41" i="6"/>
  <c r="H41" i="6"/>
  <c r="I40" i="6"/>
  <c r="H40" i="6"/>
  <c r="I39" i="6"/>
  <c r="H39" i="6"/>
  <c r="I38" i="6"/>
  <c r="H38" i="6"/>
  <c r="I37" i="6"/>
  <c r="H37" i="6"/>
  <c r="I36" i="6"/>
  <c r="H36" i="6"/>
  <c r="G35" i="6"/>
  <c r="I35" i="6" s="1"/>
  <c r="G34" i="6"/>
  <c r="H34" i="6" s="1"/>
  <c r="I33" i="6"/>
  <c r="H33" i="6"/>
  <c r="I32" i="6"/>
  <c r="H32" i="6"/>
  <c r="I31" i="6"/>
  <c r="H31" i="6"/>
  <c r="I30" i="6"/>
  <c r="H30" i="6"/>
  <c r="I29" i="6"/>
  <c r="H29" i="6"/>
  <c r="I28" i="6"/>
  <c r="H28" i="6"/>
  <c r="I27" i="6"/>
  <c r="H27" i="6"/>
  <c r="I26" i="6"/>
  <c r="H26" i="6"/>
  <c r="I25" i="6"/>
  <c r="H25" i="6"/>
  <c r="I24" i="6"/>
  <c r="H24" i="6"/>
  <c r="I23" i="6"/>
  <c r="H23" i="6"/>
  <c r="I22" i="6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I7" i="6"/>
  <c r="H7" i="6"/>
  <c r="I6" i="6"/>
  <c r="H6" i="6"/>
  <c r="I5" i="6"/>
  <c r="H5" i="6"/>
  <c r="I4" i="6"/>
  <c r="H4" i="6"/>
  <c r="I3" i="6"/>
  <c r="H3" i="6"/>
  <c r="F44" i="5"/>
  <c r="I43" i="5"/>
  <c r="H43" i="5"/>
  <c r="I42" i="5"/>
  <c r="H42" i="5"/>
  <c r="I41" i="5"/>
  <c r="H41" i="5"/>
  <c r="I40" i="5"/>
  <c r="H40" i="5"/>
  <c r="I39" i="5"/>
  <c r="H39" i="5"/>
  <c r="I38" i="5"/>
  <c r="H38" i="5"/>
  <c r="I37" i="5"/>
  <c r="H37" i="5"/>
  <c r="I36" i="5"/>
  <c r="H36" i="5"/>
  <c r="G35" i="5"/>
  <c r="H35" i="5" s="1"/>
  <c r="G34" i="5"/>
  <c r="I34" i="5" s="1"/>
  <c r="I33" i="5"/>
  <c r="H33" i="5"/>
  <c r="I32" i="5"/>
  <c r="H32" i="5"/>
  <c r="I31" i="5"/>
  <c r="H31" i="5"/>
  <c r="I30" i="5"/>
  <c r="H30" i="5"/>
  <c r="I29" i="5"/>
  <c r="H29" i="5"/>
  <c r="I28" i="5"/>
  <c r="H28" i="5"/>
  <c r="I27" i="5"/>
  <c r="H27" i="5"/>
  <c r="I26" i="5"/>
  <c r="H26" i="5"/>
  <c r="I25" i="5"/>
  <c r="H25" i="5"/>
  <c r="I24" i="5"/>
  <c r="H24" i="5"/>
  <c r="I23" i="5"/>
  <c r="H23" i="5"/>
  <c r="I22" i="5"/>
  <c r="H22" i="5"/>
  <c r="I21" i="5"/>
  <c r="H21" i="5"/>
  <c r="I20" i="5"/>
  <c r="H20" i="5"/>
  <c r="I19" i="5"/>
  <c r="H19" i="5"/>
  <c r="I18" i="5"/>
  <c r="H18" i="5"/>
  <c r="I17" i="5"/>
  <c r="H17" i="5"/>
  <c r="I16" i="5"/>
  <c r="H16" i="5"/>
  <c r="I15" i="5"/>
  <c r="H15" i="5"/>
  <c r="I14" i="5"/>
  <c r="H14" i="5"/>
  <c r="I13" i="5"/>
  <c r="H13" i="5"/>
  <c r="I12" i="5"/>
  <c r="H12" i="5"/>
  <c r="I11" i="5"/>
  <c r="H11" i="5"/>
  <c r="I10" i="5"/>
  <c r="H10" i="5"/>
  <c r="I9" i="5"/>
  <c r="H9" i="5"/>
  <c r="I8" i="5"/>
  <c r="H8" i="5"/>
  <c r="I7" i="5"/>
  <c r="H7" i="5"/>
  <c r="I6" i="5"/>
  <c r="H6" i="5"/>
  <c r="I5" i="5"/>
  <c r="H5" i="5"/>
  <c r="I4" i="5"/>
  <c r="H4" i="5"/>
  <c r="I3" i="5"/>
  <c r="H3" i="5"/>
  <c r="F44" i="4"/>
  <c r="I43" i="4"/>
  <c r="H43" i="4"/>
  <c r="I42" i="4"/>
  <c r="H42" i="4"/>
  <c r="I41" i="4"/>
  <c r="H41" i="4"/>
  <c r="I40" i="4"/>
  <c r="H40" i="4"/>
  <c r="I39" i="4"/>
  <c r="H39" i="4"/>
  <c r="I38" i="4"/>
  <c r="H38" i="4"/>
  <c r="I37" i="4"/>
  <c r="H37" i="4"/>
  <c r="I36" i="4"/>
  <c r="H36" i="4"/>
  <c r="G35" i="4"/>
  <c r="H35" i="4" s="1"/>
  <c r="G34" i="4"/>
  <c r="I34" i="4" s="1"/>
  <c r="I33" i="4"/>
  <c r="H33" i="4"/>
  <c r="I32" i="4"/>
  <c r="H32" i="4"/>
  <c r="I31" i="4"/>
  <c r="H31" i="4"/>
  <c r="I30" i="4"/>
  <c r="H30" i="4"/>
  <c r="I29" i="4"/>
  <c r="H29" i="4"/>
  <c r="I28" i="4"/>
  <c r="H28" i="4"/>
  <c r="I27" i="4"/>
  <c r="H27" i="4"/>
  <c r="I26" i="4"/>
  <c r="H26" i="4"/>
  <c r="I25" i="4"/>
  <c r="H25" i="4"/>
  <c r="I24" i="4"/>
  <c r="H24" i="4"/>
  <c r="I23" i="4"/>
  <c r="H23" i="4"/>
  <c r="I22" i="4"/>
  <c r="H22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I6" i="4"/>
  <c r="H6" i="4"/>
  <c r="I5" i="4"/>
  <c r="H5" i="4"/>
  <c r="I4" i="4"/>
  <c r="H4" i="4"/>
  <c r="I3" i="4"/>
  <c r="H3" i="4"/>
  <c r="G37" i="3"/>
  <c r="H37" i="3" s="1"/>
  <c r="H187" i="2"/>
  <c r="G186" i="2"/>
  <c r="G44" i="3" s="1"/>
  <c r="F186" i="2"/>
  <c r="H185" i="2"/>
  <c r="G184" i="2"/>
  <c r="G43" i="3" s="1"/>
  <c r="F184" i="2"/>
  <c r="H183" i="2"/>
  <c r="G182" i="2"/>
  <c r="G42" i="3" s="1"/>
  <c r="F182" i="2"/>
  <c r="H181" i="2"/>
  <c r="H180" i="2"/>
  <c r="G179" i="2"/>
  <c r="G41" i="3" s="1"/>
  <c r="F179" i="2"/>
  <c r="H178" i="2"/>
  <c r="H177" i="2"/>
  <c r="G176" i="2"/>
  <c r="G40" i="3" s="1"/>
  <c r="F176" i="2"/>
  <c r="G174" i="2"/>
  <c r="G39" i="3" s="1"/>
  <c r="F174" i="2"/>
  <c r="H173" i="2"/>
  <c r="H172" i="2"/>
  <c r="H171" i="2"/>
  <c r="H170" i="2"/>
  <c r="H169" i="2"/>
  <c r="G168" i="2"/>
  <c r="F168" i="2"/>
  <c r="H167" i="2"/>
  <c r="F166" i="2"/>
  <c r="H166" i="2" s="1"/>
  <c r="H165" i="2"/>
  <c r="G164" i="2"/>
  <c r="F164" i="2"/>
  <c r="H163" i="2"/>
  <c r="G162" i="2"/>
  <c r="G35" i="3" s="1"/>
  <c r="F162" i="2"/>
  <c r="H161" i="2"/>
  <c r="H160" i="2"/>
  <c r="G159" i="2"/>
  <c r="G34" i="3" s="1"/>
  <c r="F159" i="2"/>
  <c r="H158" i="2"/>
  <c r="H157" i="2"/>
  <c r="H156" i="2"/>
  <c r="H155" i="2"/>
  <c r="G154" i="2"/>
  <c r="G33" i="3" s="1"/>
  <c r="F154" i="2"/>
  <c r="H153" i="2"/>
  <c r="H152" i="2"/>
  <c r="H151" i="2"/>
  <c r="H150" i="2"/>
  <c r="H149" i="2"/>
  <c r="H148" i="2"/>
  <c r="H147" i="2"/>
  <c r="G146" i="2"/>
  <c r="F146" i="2"/>
  <c r="H145" i="2"/>
  <c r="H144" i="2"/>
  <c r="G143" i="2"/>
  <c r="G31" i="3" s="1"/>
  <c r="F143" i="2"/>
  <c r="H142" i="2"/>
  <c r="H141" i="2"/>
  <c r="H140" i="2"/>
  <c r="H139" i="2"/>
  <c r="H138" i="2"/>
  <c r="H137" i="2"/>
  <c r="H136" i="2"/>
  <c r="G135" i="2"/>
  <c r="G30" i="3" s="1"/>
  <c r="F135" i="2"/>
  <c r="G133" i="2"/>
  <c r="G29" i="3" s="1"/>
  <c r="H29" i="3" s="1"/>
  <c r="F133" i="2"/>
  <c r="H132" i="2"/>
  <c r="G131" i="2"/>
  <c r="G28" i="3" s="1"/>
  <c r="H28" i="3" s="1"/>
  <c r="F131" i="2"/>
  <c r="H130" i="2"/>
  <c r="H129" i="2"/>
  <c r="G128" i="2"/>
  <c r="G27" i="3" s="1"/>
  <c r="H27" i="3" s="1"/>
  <c r="F128" i="2"/>
  <c r="H127" i="2"/>
  <c r="G126" i="2"/>
  <c r="G26" i="3" s="1"/>
  <c r="F126" i="2"/>
  <c r="H125" i="2"/>
  <c r="H124" i="2"/>
  <c r="G123" i="2"/>
  <c r="G25" i="3" s="1"/>
  <c r="F123" i="2"/>
  <c r="H122" i="2"/>
  <c r="H121" i="2"/>
  <c r="G120" i="2"/>
  <c r="G24" i="3" s="1"/>
  <c r="F120" i="2"/>
  <c r="H119" i="2"/>
  <c r="G118" i="2"/>
  <c r="F118" i="2"/>
  <c r="H117" i="2"/>
  <c r="H116" i="2"/>
  <c r="G115" i="2"/>
  <c r="G22" i="3" s="1"/>
  <c r="F115" i="2"/>
  <c r="H114" i="2"/>
  <c r="H113" i="2"/>
  <c r="F112" i="2"/>
  <c r="H109" i="2"/>
  <c r="H108" i="2"/>
  <c r="G107" i="2"/>
  <c r="G19" i="3" s="1"/>
  <c r="F107" i="2"/>
  <c r="H106" i="2"/>
  <c r="G105" i="2"/>
  <c r="G18" i="3" s="1"/>
  <c r="F105" i="2"/>
  <c r="H104" i="2"/>
  <c r="G103" i="2"/>
  <c r="G17" i="3" s="1"/>
  <c r="F103" i="2"/>
  <c r="H102" i="2"/>
  <c r="H101" i="2"/>
  <c r="H100" i="2"/>
  <c r="G99" i="2"/>
  <c r="G16" i="3" s="1"/>
  <c r="F99" i="2"/>
  <c r="H98" i="2"/>
  <c r="H97" i="2"/>
  <c r="G96" i="2"/>
  <c r="F96" i="2"/>
  <c r="H96" i="2" s="1"/>
  <c r="H95" i="2"/>
  <c r="H94" i="2"/>
  <c r="H93" i="2"/>
  <c r="H92" i="2"/>
  <c r="H91" i="2"/>
  <c r="G90" i="2"/>
  <c r="G14" i="3" s="1"/>
  <c r="F90" i="2"/>
  <c r="H89" i="2"/>
  <c r="H88" i="2"/>
  <c r="H87" i="2"/>
  <c r="G86" i="2"/>
  <c r="G13" i="3" s="1"/>
  <c r="F86" i="2"/>
  <c r="H85" i="2"/>
  <c r="G84" i="2"/>
  <c r="G12" i="3" s="1"/>
  <c r="F84" i="2"/>
  <c r="H83" i="2"/>
  <c r="H82" i="2"/>
  <c r="H81" i="2"/>
  <c r="H80" i="2"/>
  <c r="H79" i="2"/>
  <c r="G78" i="2"/>
  <c r="F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G61" i="2"/>
  <c r="G10" i="3" s="1"/>
  <c r="F61" i="2"/>
  <c r="H60" i="2"/>
  <c r="H59" i="2"/>
  <c r="H58" i="2"/>
  <c r="H57" i="2"/>
  <c r="H56" i="2"/>
  <c r="H55" i="2"/>
  <c r="H54" i="2"/>
  <c r="G53" i="2"/>
  <c r="G9" i="3" s="1"/>
  <c r="F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G39" i="2"/>
  <c r="G8" i="3" s="1"/>
  <c r="F39" i="2"/>
  <c r="H38" i="2"/>
  <c r="H37" i="2"/>
  <c r="H36" i="2"/>
  <c r="H35" i="2"/>
  <c r="H34" i="2"/>
  <c r="H33" i="2"/>
  <c r="H32" i="2"/>
  <c r="H31" i="2"/>
  <c r="H30" i="2"/>
  <c r="H29" i="2"/>
  <c r="H28" i="2"/>
  <c r="H27" i="2"/>
  <c r="G26" i="2"/>
  <c r="G7" i="3" s="1"/>
  <c r="F26" i="2"/>
  <c r="H25" i="2"/>
  <c r="H24" i="2"/>
  <c r="H23" i="2"/>
  <c r="H22" i="2"/>
  <c r="H21" i="2"/>
  <c r="H20" i="2"/>
  <c r="H19" i="2"/>
  <c r="G18" i="2"/>
  <c r="G6" i="3" s="1"/>
  <c r="F18" i="2"/>
  <c r="F6" i="3" s="1"/>
  <c r="H17" i="2"/>
  <c r="H16" i="2"/>
  <c r="G15" i="2"/>
  <c r="G5" i="3" s="1"/>
  <c r="F15" i="2"/>
  <c r="H14" i="2"/>
  <c r="H13" i="2"/>
  <c r="H12" i="2"/>
  <c r="H11" i="2"/>
  <c r="G10" i="2"/>
  <c r="F10" i="2"/>
  <c r="H9" i="2"/>
  <c r="H8" i="2"/>
  <c r="H7" i="2"/>
  <c r="H6" i="2"/>
  <c r="H5" i="2"/>
  <c r="G4" i="2"/>
  <c r="F4" i="2"/>
  <c r="F44" i="1"/>
  <c r="F188" i="2" l="1"/>
  <c r="F7" i="3"/>
  <c r="F45" i="3" s="1"/>
  <c r="I44" i="11"/>
  <c r="I44" i="13"/>
  <c r="J38" i="10"/>
  <c r="F37" i="10"/>
  <c r="I164" i="2"/>
  <c r="H131" i="2"/>
  <c r="I35" i="5"/>
  <c r="H120" i="2"/>
  <c r="I15" i="2"/>
  <c r="G189" i="2"/>
  <c r="I182" i="2"/>
  <c r="I126" i="2"/>
  <c r="I23" i="10"/>
  <c r="I131" i="2"/>
  <c r="I146" i="2"/>
  <c r="H17" i="10"/>
  <c r="I112" i="2"/>
  <c r="I123" i="2"/>
  <c r="I78" i="2"/>
  <c r="I120" i="2"/>
  <c r="I166" i="2"/>
  <c r="H27" i="10"/>
  <c r="H15" i="2"/>
  <c r="I159" i="2"/>
  <c r="H44" i="12"/>
  <c r="H103" i="2"/>
  <c r="H105" i="2"/>
  <c r="H154" i="2"/>
  <c r="I90" i="2"/>
  <c r="I128" i="2"/>
  <c r="I44" i="12"/>
  <c r="I96" i="2"/>
  <c r="H126" i="2"/>
  <c r="H133" i="2"/>
  <c r="H162" i="2"/>
  <c r="H176" i="2"/>
  <c r="I179" i="2"/>
  <c r="G44" i="6"/>
  <c r="I44" i="6" s="1"/>
  <c r="I14" i="10"/>
  <c r="H84" i="2"/>
  <c r="H184" i="2"/>
  <c r="I18" i="10"/>
  <c r="H90" i="2"/>
  <c r="H99" i="2"/>
  <c r="I118" i="2"/>
  <c r="H128" i="2"/>
  <c r="I154" i="2"/>
  <c r="H168" i="2"/>
  <c r="H182" i="2"/>
  <c r="H3" i="10"/>
  <c r="J39" i="10"/>
  <c r="I16" i="10"/>
  <c r="H179" i="2"/>
  <c r="H186" i="2"/>
  <c r="H44" i="13"/>
  <c r="H86" i="2"/>
  <c r="H123" i="2"/>
  <c r="F189" i="2"/>
  <c r="H189" i="2" s="1"/>
  <c r="H78" i="2"/>
  <c r="H26" i="2"/>
  <c r="I176" i="2"/>
  <c r="H135" i="2"/>
  <c r="I84" i="2"/>
  <c r="H61" i="2"/>
  <c r="I61" i="2"/>
  <c r="H39" i="2"/>
  <c r="I18" i="2"/>
  <c r="H18" i="2"/>
  <c r="H44" i="14"/>
  <c r="H34" i="5"/>
  <c r="H34" i="7"/>
  <c r="I35" i="8"/>
  <c r="G44" i="8"/>
  <c r="H44" i="8" s="1"/>
  <c r="I34" i="10"/>
  <c r="H34" i="4"/>
  <c r="G37" i="10"/>
  <c r="I37" i="10" s="1"/>
  <c r="H20" i="10"/>
  <c r="H35" i="10"/>
  <c r="I34" i="6"/>
  <c r="H15" i="10"/>
  <c r="G44" i="5"/>
  <c r="H44" i="5" s="1"/>
  <c r="H13" i="10"/>
  <c r="H34" i="8"/>
  <c r="I10" i="3"/>
  <c r="H10" i="3"/>
  <c r="I14" i="3"/>
  <c r="H14" i="3"/>
  <c r="I16" i="3"/>
  <c r="H16" i="3"/>
  <c r="I30" i="3"/>
  <c r="H30" i="3"/>
  <c r="I18" i="3"/>
  <c r="H18" i="3"/>
  <c r="H24" i="3"/>
  <c r="I24" i="3"/>
  <c r="I25" i="3"/>
  <c r="H25" i="3"/>
  <c r="H26" i="3"/>
  <c r="I26" i="3"/>
  <c r="H39" i="3"/>
  <c r="I39" i="3"/>
  <c r="I42" i="3"/>
  <c r="H42" i="3"/>
  <c r="H7" i="3"/>
  <c r="I40" i="3"/>
  <c r="H40" i="3"/>
  <c r="H19" i="3"/>
  <c r="I19" i="3"/>
  <c r="I8" i="3"/>
  <c r="H8" i="3"/>
  <c r="H43" i="3"/>
  <c r="I43" i="3"/>
  <c r="H5" i="3"/>
  <c r="I5" i="3"/>
  <c r="H13" i="3"/>
  <c r="I13" i="3"/>
  <c r="H22" i="3"/>
  <c r="I22" i="3"/>
  <c r="H9" i="3"/>
  <c r="I9" i="3"/>
  <c r="I12" i="3"/>
  <c r="H12" i="3"/>
  <c r="H31" i="3"/>
  <c r="I31" i="3"/>
  <c r="H41" i="3"/>
  <c r="I41" i="3"/>
  <c r="I44" i="3"/>
  <c r="H44" i="3"/>
  <c r="H33" i="3"/>
  <c r="I33" i="3"/>
  <c r="H35" i="3"/>
  <c r="I35" i="3"/>
  <c r="H17" i="3"/>
  <c r="I17" i="3"/>
  <c r="I6" i="3"/>
  <c r="H6" i="3"/>
  <c r="I34" i="3"/>
  <c r="H34" i="3"/>
  <c r="I39" i="2"/>
  <c r="I105" i="2"/>
  <c r="I186" i="2"/>
  <c r="I37" i="3"/>
  <c r="I35" i="4"/>
  <c r="G44" i="4"/>
  <c r="I44" i="4" s="1"/>
  <c r="I35" i="7"/>
  <c r="G44" i="7"/>
  <c r="I44" i="7" s="1"/>
  <c r="I4" i="10"/>
  <c r="I99" i="2"/>
  <c r="I135" i="2"/>
  <c r="I162" i="2"/>
  <c r="I103" i="2"/>
  <c r="I26" i="2"/>
  <c r="I86" i="2"/>
  <c r="I133" i="2"/>
  <c r="I168" i="2"/>
  <c r="I184" i="2"/>
  <c r="G21" i="3"/>
  <c r="G23" i="3"/>
  <c r="G32" i="3"/>
  <c r="G36" i="3"/>
  <c r="G38" i="3"/>
  <c r="H35" i="6"/>
  <c r="I15" i="10"/>
  <c r="H33" i="10"/>
  <c r="H36" i="10"/>
  <c r="H53" i="2"/>
  <c r="H107" i="2"/>
  <c r="H112" i="2"/>
  <c r="H115" i="2"/>
  <c r="H118" i="2"/>
  <c r="H143" i="2"/>
  <c r="H146" i="2"/>
  <c r="H164" i="2"/>
  <c r="H174" i="2"/>
  <c r="I3" i="10"/>
  <c r="I53" i="2"/>
  <c r="I107" i="2"/>
  <c r="I115" i="2"/>
  <c r="I143" i="2"/>
  <c r="H159" i="2"/>
  <c r="I174" i="2"/>
  <c r="G11" i="3"/>
  <c r="G15" i="3"/>
  <c r="H10" i="2"/>
  <c r="I10" i="2"/>
  <c r="G4" i="3"/>
  <c r="H4" i="2"/>
  <c r="G3" i="3"/>
  <c r="I4" i="2"/>
  <c r="I7" i="3" l="1"/>
  <c r="G190" i="2"/>
  <c r="H44" i="6"/>
  <c r="I44" i="8"/>
  <c r="F190" i="2"/>
  <c r="I189" i="2"/>
  <c r="H37" i="10"/>
  <c r="I44" i="5"/>
  <c r="I38" i="3"/>
  <c r="H38" i="3"/>
  <c r="H15" i="3"/>
  <c r="I15" i="3"/>
  <c r="I36" i="3"/>
  <c r="H36" i="3"/>
  <c r="H11" i="3"/>
  <c r="I11" i="3"/>
  <c r="I32" i="3"/>
  <c r="H32" i="3"/>
  <c r="I23" i="3"/>
  <c r="H23" i="3"/>
  <c r="I21" i="3"/>
  <c r="H21" i="3"/>
  <c r="H44" i="7"/>
  <c r="H44" i="4"/>
  <c r="H188" i="2"/>
  <c r="I188" i="2"/>
  <c r="I4" i="3"/>
  <c r="H4" i="3"/>
  <c r="G45" i="3"/>
  <c r="H3" i="3"/>
  <c r="I3" i="3"/>
  <c r="H190" i="2" l="1"/>
  <c r="I190" i="2"/>
  <c r="I45" i="3"/>
  <c r="H45" i="3"/>
</calcChain>
</file>

<file path=xl/comments1.xml><?xml version="1.0" encoding="utf-8"?>
<comments xmlns="http://schemas.openxmlformats.org/spreadsheetml/2006/main">
  <authors>
    <author>pignjatovska</author>
  </authors>
  <commentList>
    <comment ref="G19" authorId="0" shapeId="0">
      <text>
        <r>
          <rPr>
            <b/>
            <sz val="9"/>
            <rFont val="Tahoma"/>
            <family val="2"/>
          </rPr>
          <t>pignjatovska:</t>
        </r>
        <r>
          <rPr>
            <sz val="9"/>
            <rFont val="Tahoma"/>
            <family val="2"/>
          </rPr>
          <t xml:space="preserve">
</t>
        </r>
      </text>
    </comment>
    <comment ref="G22" authorId="0" shapeId="0">
      <text>
        <r>
          <rPr>
            <b/>
            <sz val="9"/>
            <rFont val="Tahoma"/>
            <family val="2"/>
          </rPr>
          <t>pignjatovska: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<sst xmlns="http://schemas.openxmlformats.org/spreadsheetml/2006/main" count="3197" uniqueCount="249">
  <si>
    <t>БУЏЕТ  СОБРАНИЕ НА РЕПУБЛИКА СЕВЕРНА МАКЕДОНИЈА 2025 ГОДИНА</t>
  </si>
  <si>
    <t>Сметка</t>
  </si>
  <si>
    <t>Програма</t>
  </si>
  <si>
    <t>Поставка</t>
  </si>
  <si>
    <t>Буџет</t>
  </si>
  <si>
    <t>630</t>
  </si>
  <si>
    <t>20</t>
  </si>
  <si>
    <t>СОБРАНИЕ НА РЕПУБЛИКА СЕВЕРНА МАКЕДОНИЈА</t>
  </si>
  <si>
    <t>401</t>
  </si>
  <si>
    <t>Основни плати</t>
  </si>
  <si>
    <t>402</t>
  </si>
  <si>
    <t xml:space="preserve">Придонеси за социјално </t>
  </si>
  <si>
    <t>404</t>
  </si>
  <si>
    <t>Надоместоци</t>
  </si>
  <si>
    <t>420</t>
  </si>
  <si>
    <t>Патни и дневни расходи</t>
  </si>
  <si>
    <t>421</t>
  </si>
  <si>
    <t xml:space="preserve">Комунални услуги, греење, </t>
  </si>
  <si>
    <t>423</t>
  </si>
  <si>
    <t>Материјали и ситен инвентар</t>
  </si>
  <si>
    <t>424</t>
  </si>
  <si>
    <t>Поправки и тековно одржување</t>
  </si>
  <si>
    <t>425</t>
  </si>
  <si>
    <t>Договорни услуги</t>
  </si>
  <si>
    <t>426</t>
  </si>
  <si>
    <t>Други тековни расходи</t>
  </si>
  <si>
    <t>427</t>
  </si>
  <si>
    <t>Привремени вработувања</t>
  </si>
  <si>
    <t>464</t>
  </si>
  <si>
    <t>Разни трансфери</t>
  </si>
  <si>
    <t>Купување на опрема и машини</t>
  </si>
  <si>
    <t>Купување на мебел</t>
  </si>
  <si>
    <t>485</t>
  </si>
  <si>
    <t>Вложувања и нефинансиски средства</t>
  </si>
  <si>
    <t>21</t>
  </si>
  <si>
    <t>КОНТАКТИ СО ГРАЃАНИ</t>
  </si>
  <si>
    <t>ИЗГРАДБА НА СОБРАНИСКА ЗГРАДА</t>
  </si>
  <si>
    <t>Градежни објекти</t>
  </si>
  <si>
    <t>23</t>
  </si>
  <si>
    <t>СОБРАНИСКИ КАНАЛ</t>
  </si>
  <si>
    <t>Купување опрема и машини</t>
  </si>
  <si>
    <t>26</t>
  </si>
  <si>
    <t>ПАРЛАМЕНТАРЕН ИНСТИТУТ</t>
  </si>
  <si>
    <t>27</t>
  </si>
  <si>
    <t>СОВЕТ ЗА ГРАЃАНСКИ НАДЗОР</t>
  </si>
  <si>
    <t>ПРОГРАМА ЗА ПОДДРШКА НА ПАРЛАМЕНТОТ</t>
  </si>
  <si>
    <t>28</t>
  </si>
  <si>
    <t>480</t>
  </si>
  <si>
    <t xml:space="preserve">Вложувања и нефинансиски </t>
  </si>
  <si>
    <t>ВКУПНО:</t>
  </si>
  <si>
    <t>Реализирано</t>
  </si>
  <si>
    <t>Остаток</t>
  </si>
  <si>
    <t>Процент</t>
  </si>
  <si>
    <t>401110</t>
  </si>
  <si>
    <t>Основни плати -функционери</t>
  </si>
  <si>
    <t>401120</t>
  </si>
  <si>
    <t>Основни плати - државни службеници</t>
  </si>
  <si>
    <t>401130</t>
  </si>
  <si>
    <t>Основни плати - други вработени</t>
  </si>
  <si>
    <t>401310</t>
  </si>
  <si>
    <t>Персонален данок на доход од плата</t>
  </si>
  <si>
    <t>Персонален данок на доход од надоместоци</t>
  </si>
  <si>
    <t>Придонеси за социјално осигурување</t>
  </si>
  <si>
    <t>402110</t>
  </si>
  <si>
    <t>Основни придонеси за ПИО</t>
  </si>
  <si>
    <t>402210</t>
  </si>
  <si>
    <t>Основни придонеси за здравство</t>
  </si>
  <si>
    <t>402220</t>
  </si>
  <si>
    <t>Основен придонес за професионално заболување</t>
  </si>
  <si>
    <t>402310</t>
  </si>
  <si>
    <t>Основни продонеси до Агенцијата за вработување</t>
  </si>
  <si>
    <t>Надомест за годишен одмор</t>
  </si>
  <si>
    <t>Други надоместоци</t>
  </si>
  <si>
    <t>420120</t>
  </si>
  <si>
    <t>Патување во земјата - патни расходи</t>
  </si>
  <si>
    <t>420130</t>
  </si>
  <si>
    <t>Патување во земјата - сместување</t>
  </si>
  <si>
    <t>Патување во земјата - други трошоци</t>
  </si>
  <si>
    <t>420210</t>
  </si>
  <si>
    <t>Патување во странство - хранарина (дневница)</t>
  </si>
  <si>
    <t>420220</t>
  </si>
  <si>
    <t>Патување во странство - патни расходи</t>
  </si>
  <si>
    <t>420230</t>
  </si>
  <si>
    <t>Патување во странство - сместување</t>
  </si>
  <si>
    <t>420240</t>
  </si>
  <si>
    <t>Патување во странство - споредни расходи</t>
  </si>
  <si>
    <t>421110</t>
  </si>
  <si>
    <t>Електрична енергија</t>
  </si>
  <si>
    <t>421120</t>
  </si>
  <si>
    <t>Водовод и канализација</t>
  </si>
  <si>
    <t>421130</t>
  </si>
  <si>
    <t>Ѓубретарина</t>
  </si>
  <si>
    <t>421190</t>
  </si>
  <si>
    <t>Други комунални услуги</t>
  </si>
  <si>
    <t>421210</t>
  </si>
  <si>
    <t>Греење</t>
  </si>
  <si>
    <t>421310</t>
  </si>
  <si>
    <t>Пошта</t>
  </si>
  <si>
    <t>421320</t>
  </si>
  <si>
    <t>Телефон</t>
  </si>
  <si>
    <t>421390</t>
  </si>
  <si>
    <t>Други трошоци за комуникација</t>
  </si>
  <si>
    <t>421410</t>
  </si>
  <si>
    <t>Гориво</t>
  </si>
  <si>
    <t>421420</t>
  </si>
  <si>
    <t>Регистрација на моторни возила</t>
  </si>
  <si>
    <t>421430</t>
  </si>
  <si>
    <t>Транспорт на стоки</t>
  </si>
  <si>
    <t>421440</t>
  </si>
  <si>
    <t>Транспорт на луѓе</t>
  </si>
  <si>
    <t>423110</t>
  </si>
  <si>
    <t>Канцелариски материјали</t>
  </si>
  <si>
    <t>423120</t>
  </si>
  <si>
    <t>Весници, списанија и др. Изданија</t>
  </si>
  <si>
    <t>423190</t>
  </si>
  <si>
    <t>Други административни материјали</t>
  </si>
  <si>
    <t>423210</t>
  </si>
  <si>
    <t>Материјали за АОП</t>
  </si>
  <si>
    <t>Униформи</t>
  </si>
  <si>
    <t>Обувки</t>
  </si>
  <si>
    <t>Лекови</t>
  </si>
  <si>
    <t>423710</t>
  </si>
  <si>
    <t>Средства за одржување на хигиена</t>
  </si>
  <si>
    <t>Материјали за разни поправки</t>
  </si>
  <si>
    <t>Ситен инвентар</t>
  </si>
  <si>
    <t>423830</t>
  </si>
  <si>
    <t>Резерни делови</t>
  </si>
  <si>
    <t>Други материјали за специјална намена</t>
  </si>
  <si>
    <t>423990</t>
  </si>
  <si>
    <t>Други материјали</t>
  </si>
  <si>
    <t>424110</t>
  </si>
  <si>
    <t>Поправки и сервисирање на лесни возила</t>
  </si>
  <si>
    <t>424210</t>
  </si>
  <si>
    <t>Одржување на згради</t>
  </si>
  <si>
    <t>424230</t>
  </si>
  <si>
    <t>Дезинфекција, дезинсекција и дератизација</t>
  </si>
  <si>
    <t>424410</t>
  </si>
  <si>
    <t>Поправки и одржување на мебел</t>
  </si>
  <si>
    <t>424420</t>
  </si>
  <si>
    <t>Поправки и одржување на софтверска и хардверска опрема</t>
  </si>
  <si>
    <t>424430</t>
  </si>
  <si>
    <t>Поправки и одржување на машини</t>
  </si>
  <si>
    <t>424440</t>
  </si>
  <si>
    <t>Поправки и одржување на друга опрема</t>
  </si>
  <si>
    <t>Изнајмување на друг простор</t>
  </si>
  <si>
    <t>425150</t>
  </si>
  <si>
    <t>Изнајмување на моторни возила</t>
  </si>
  <si>
    <t>425190</t>
  </si>
  <si>
    <t>Изнајмување на друга опрема</t>
  </si>
  <si>
    <t>425220</t>
  </si>
  <si>
    <t>Банкарска провизија</t>
  </si>
  <si>
    <t>425240</t>
  </si>
  <si>
    <t>Осигурување за повреда и инвалидитет</t>
  </si>
  <si>
    <t>425250</t>
  </si>
  <si>
    <t>Осигурување на недвижности и права</t>
  </si>
  <si>
    <t>425260</t>
  </si>
  <si>
    <t>Осигурување на моторни возила</t>
  </si>
  <si>
    <t>Правни услуги</t>
  </si>
  <si>
    <t>Судски вештачења</t>
  </si>
  <si>
    <t>Плаќање на судски такси</t>
  </si>
  <si>
    <t>425490</t>
  </si>
  <si>
    <t>Други здравствени услуги</t>
  </si>
  <si>
    <t>425910</t>
  </si>
  <si>
    <t>Преведувачки услуги</t>
  </si>
  <si>
    <t>425920</t>
  </si>
  <si>
    <t>Услуги за копирање, печатење и издавање</t>
  </si>
  <si>
    <t>425970</t>
  </si>
  <si>
    <t>Консултантски услуги</t>
  </si>
  <si>
    <t>Надзор над одржување на изградбата</t>
  </si>
  <si>
    <t>425990</t>
  </si>
  <si>
    <t>Други договорни услуги</t>
  </si>
  <si>
    <t>426110</t>
  </si>
  <si>
    <t>Чланарини во меѓународни организации</t>
  </si>
  <si>
    <t>426210</t>
  </si>
  <si>
    <t>Услуги за репрезентација</t>
  </si>
  <si>
    <t>426310</t>
  </si>
  <si>
    <t>Семинари и конференции</t>
  </si>
  <si>
    <t>426410</t>
  </si>
  <si>
    <t>Објавување на огласи</t>
  </si>
  <si>
    <t>Други оперативни расходи</t>
  </si>
  <si>
    <t>Плаќање по судски решение</t>
  </si>
  <si>
    <t>464940</t>
  </si>
  <si>
    <t>Трансфери при пензионирање</t>
  </si>
  <si>
    <t>464990</t>
  </si>
  <si>
    <t>Други трансфери</t>
  </si>
  <si>
    <t>Купување на информатичка и видое опрема</t>
  </si>
  <si>
    <t>Купување на кујнска опрема</t>
  </si>
  <si>
    <t>Купување на опрема за греење и климатизација</t>
  </si>
  <si>
    <t>480190</t>
  </si>
  <si>
    <t>Купување на друга опрема</t>
  </si>
  <si>
    <t>Купување на други машини</t>
  </si>
  <si>
    <t>Купување на канцелариски мебел</t>
  </si>
  <si>
    <t>Купување на друг мебел</t>
  </si>
  <si>
    <t>СОБРАНИЕ НА РЕПУБЛИКА МАКЕДОНИЈА</t>
  </si>
  <si>
    <t>485230</t>
  </si>
  <si>
    <t>Компјутерски софтвер</t>
  </si>
  <si>
    <t>Уметнички дела</t>
  </si>
  <si>
    <t>Книги за библиотеки и учебници</t>
  </si>
  <si>
    <t>22</t>
  </si>
  <si>
    <t xml:space="preserve">ИЗГРАДБА НА СОБРАНИСКА ЗГРАДА </t>
  </si>
  <si>
    <t>481</t>
  </si>
  <si>
    <t>Набавка или нова изградба на деловни објекти</t>
  </si>
  <si>
    <t>Реконструкција на деловни објекти</t>
  </si>
  <si>
    <t>Поправка и одржување на друга опрема</t>
  </si>
  <si>
    <t>Купуваање на информатичка и видео опрема</t>
  </si>
  <si>
    <t>Патување во земјата - друди трошоци</t>
  </si>
  <si>
    <t>Попрака и одржување на софтверска и хардверска опрема</t>
  </si>
  <si>
    <r>
      <rPr>
        <b/>
        <sz val="8"/>
        <color theme="1"/>
        <rFont val="Arial"/>
        <family val="2"/>
      </rPr>
      <t>И</t>
    </r>
    <r>
      <rPr>
        <sz val="8"/>
        <color theme="1"/>
        <rFont val="Arial"/>
        <family val="2"/>
      </rPr>
      <t>знајмување моторни возила</t>
    </r>
  </si>
  <si>
    <t>Осигурување</t>
  </si>
  <si>
    <t>Копирање, печатење и издавање</t>
  </si>
  <si>
    <t>785</t>
  </si>
  <si>
    <t>Расходи за репрезентација</t>
  </si>
  <si>
    <t>ВКУПНО 630:</t>
  </si>
  <si>
    <t>ВКУПНО 785:</t>
  </si>
  <si>
    <t>483</t>
  </si>
  <si>
    <t xml:space="preserve">Вложувања и нефинансиски средства </t>
  </si>
  <si>
    <t>ПРОГРАМА ЗА ПОДДРШКА НА ПАРЛАМЕТОТ</t>
  </si>
  <si>
    <t>Вложување и нефинасиски средства</t>
  </si>
  <si>
    <t>БУЏЕТ РАЗДЕЛ 02001 СОБРАНИЕ НА РЕПУБЛИКА СЕВЕРНА МАКЕДОНИЈА 2025 ГОДИНА(состојба 01.01.2025-31.01.2025)</t>
  </si>
  <si>
    <t>Изработил:м-р Есма Алили</t>
  </si>
  <si>
    <t>Одобрил:м-р Елена Тасевска</t>
  </si>
  <si>
    <t>Контролирал:м-р Јасмина Которчевиќ</t>
  </si>
  <si>
    <t>БУЏЕТ РАЗДЕЛ 02001 СОБРАНИЕ НА РЕПУБЛИКА СЕВЕРНА МАКЕДОНИЈА 2025 ГОДИНА(состојба 01.01.2025-28.02.2025)</t>
  </si>
  <si>
    <t>БУЏЕТ РАЗДЕЛ 02001 СОБРАНИЕ НА РЕПУБЛИКА СЕВЕРНА МАКЕДОНИЈА 2025 ГОДИНА(состојба 01.01.2025-31.03.2025)</t>
  </si>
  <si>
    <t>БУЏЕТ РАЗДЕЛ 02001 СОБРАНИЕ НА РЕПУБЛИКА СЕВЕРНА МАКЕДОНИЈА 2025 ГОДИНА(состојба 01.01.2025-30.04.2025)</t>
  </si>
  <si>
    <t>БУЏЕТ РАЗДЕЛ 02001 СОБРАНИЕ НА РЕПУБЛИКА СЕВЕРНА МАКЕДОНИЈА 2025 ГОДИНА(состојба 01.01.2025-31.05.2025)</t>
  </si>
  <si>
    <t>БУЏЕТ РАЗДЕЛ 02001 СОБРАНИЕ НА РЕПУБЛИКА СЕВЕРНА МАКЕДОНИЈА 2025 ГОДИНА (реализација до 18.06.2025 година)</t>
  </si>
  <si>
    <t>Буџет со ребаланс</t>
  </si>
  <si>
    <t>Намалување</t>
  </si>
  <si>
    <t>Зголемување</t>
  </si>
  <si>
    <t>Образложение за зголемувањето/намалувањето</t>
  </si>
  <si>
    <t>СОБРАНИЕ НА РСМ</t>
  </si>
  <si>
    <r>
      <rPr>
        <sz val="11"/>
        <color theme="1"/>
        <rFont val="Calibri"/>
        <family val="2"/>
        <scheme val="minor"/>
      </rPr>
      <t>С</t>
    </r>
    <r>
      <rPr>
        <sz val="8"/>
        <color theme="1"/>
        <rFont val="Calibri"/>
        <family val="2"/>
        <scheme val="minor"/>
      </rPr>
      <t>ектор за ИКТ 7.000.000 Опрема за ПРЕС ЦЕНТАР - лед екран со процесор и работни станици + барање за зголемување на други набавки за нови вработувањ</t>
    </r>
    <r>
      <rPr>
        <sz val="11"/>
        <color theme="1"/>
        <rFont val="Calibri"/>
        <family val="2"/>
        <scheme val="minor"/>
      </rPr>
      <t>а</t>
    </r>
  </si>
  <si>
    <t>Се обезбедуваат средства за 75 асистенти за 7 месеци</t>
  </si>
  <si>
    <t>Се врши прераспределба на средства во рамките на потпрограма 23</t>
  </si>
  <si>
    <t>Дообезбедување на средства по спроведена набавка со поништување</t>
  </si>
  <si>
    <t>Планирани се средства за ангажирање на Советот за граѓански надзор за 5 месеци</t>
  </si>
  <si>
    <t>ВКУПНО НАМАЛУВАЊЕ</t>
  </si>
  <si>
    <t xml:space="preserve">БУЏЕТ ПОСЛЕ РЕБАЛАНС </t>
  </si>
  <si>
    <t>БУЏЕТ РАЗДЕЛ 02001 СОБРАНИЕ НА РЕПУБЛИКА СЕВЕРНА МАКЕДОНИЈА 2025 ГОДИНА(состојба 01.01.2025-30.06.2025)</t>
  </si>
  <si>
    <t>БУЏЕТ РАЗДЕЛ 02001 СОБРАНИЕ НА РЕПУБЛИКА СЕВЕРНА МАКЕДОНИЈА 2025 ГОДИНА(состојба 01.01.2025-31.07.2025)</t>
  </si>
  <si>
    <t>БУЏЕТ РАЗДЕЛ 02001 СОБРАНИЕ НА РЕПУБЛИКА СЕВЕРНА МАКЕДОНИЈА 2025 ГОДИНА(состојба 01.01.2025-31.08.2025)</t>
  </si>
  <si>
    <t>БУЏЕТ РАЗДЕЛ 02001 СОБРАНИЕ НА РЕПУБЛИКА СЕВЕРНА МАКЕДОНИЈА 2025 ГОДИНА(состојба 01.01.2025-30.09.2025)</t>
  </si>
  <si>
    <t>БУЏЕТ РАЗДЕЛ 02001 СОБРАНИЕ НА РЕПУБЛИКА СЕВЕРНА МАКЕДОНИЈА 2025 ГОДИНА(состојба 01.01.2025-31.10.2025)</t>
  </si>
  <si>
    <t>БУЏЕТ РАЗДЕЛ 02001 СОБРАНИЕ НА РЕПУБЛИКА СЕВЕРНА МАКЕДОНИЈА 2025 ГОДИНА(состојба 01.01.2025-30.11.2025)</t>
  </si>
  <si>
    <t>631</t>
  </si>
  <si>
    <t>БУЏЕТ РАЗДЕЛ 02001 СОБРАНИЕ НА РЕПУБЛИКА СЕВЕРНА МАКЕДОНИЈА 2025 ГОДИНА (состојба 29.12.2025)</t>
  </si>
  <si>
    <t>БУЏЕТ РАЗДЕЛ 02001 СОБРАНИЕ НА РЕПУБЛИКА СЕВЕРНА МАКЕДОНИЈА 2025ГОДИНА(состојба  29.12.2025)</t>
  </si>
  <si>
    <t>БУЏЕТ РАЗДЕЛ 02001 СОБРАНИЕ НА РЕПУБЛИКА СЕВЕРНА МАКЕДОНИЈА 2025 ГОДИНА(состојба 01.01.2025-31.12.2025)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</si>
</sst>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SansSerif"/>
      <charset val="134"/>
    </font>
    <font>
      <sz val="8"/>
      <name val="SansSerif"/>
      <charset val="134"/>
    </font>
    <font>
      <sz val="8"/>
      <color theme="1"/>
      <name val="Arial"/>
      <family val="2"/>
    </font>
    <font>
      <sz val="8"/>
      <color rgb="FF1E1B1D"/>
      <name val="Verdana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rgb="FF1E1B1D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72"/>
      <name val="SansSerif"/>
    </font>
    <font>
      <sz val="8"/>
      <color theme="1"/>
      <name val="Arial"/>
      <family val="2"/>
    </font>
    <font>
      <sz val="10"/>
      <name val="Arial"/>
      <family val="2"/>
    </font>
    <font>
      <sz val="8"/>
      <color theme="1"/>
      <name val="SansSerif"/>
    </font>
    <font>
      <sz val="10"/>
      <name val="Arial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399914548173467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3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">
    <xf numFmtId="0" fontId="0" fillId="0" borderId="0"/>
    <xf numFmtId="0" fontId="22" fillId="4" borderId="0" applyNumberFormat="0" applyBorder="0" applyAlignment="0" applyProtection="0"/>
    <xf numFmtId="0" fontId="17" fillId="10" borderId="0" applyNumberFormat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6" fillId="0" borderId="0" applyNumberFormat="0" applyFont="0" applyFill="0" applyBorder="0" applyAlignment="0" applyProtection="0"/>
    <xf numFmtId="0" fontId="28" fillId="0" borderId="0" applyNumberFormat="0" applyFont="0" applyFill="0" applyBorder="0" applyAlignment="0" applyProtection="0"/>
  </cellStyleXfs>
  <cellXfs count="123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4" fontId="5" fillId="0" borderId="3" xfId="3" applyNumberFormat="1" applyFont="1" applyFill="1" applyBorder="1" applyAlignment="1" applyProtection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7" fillId="3" borderId="3" xfId="0" applyNumberFormat="1" applyFont="1" applyFill="1" applyBorder="1" applyAlignment="1">
      <alignment horizontal="right" vertical="center" wrapText="1"/>
    </xf>
    <xf numFmtId="0" fontId="8" fillId="0" borderId="3" xfId="0" applyFont="1" applyBorder="1"/>
    <xf numFmtId="4" fontId="5" fillId="0" borderId="3" xfId="8" applyNumberFormat="1" applyFont="1" applyFill="1" applyBorder="1" applyAlignment="1" applyProtection="1">
      <alignment horizontal="right" vertical="center" wrapText="1"/>
    </xf>
    <xf numFmtId="4" fontId="2" fillId="3" borderId="3" xfId="0" applyNumberFormat="1" applyFont="1" applyFill="1" applyBorder="1" applyAlignment="1">
      <alignment horizontal="right" vertical="center" wrapText="1"/>
    </xf>
    <xf numFmtId="4" fontId="3" fillId="3" borderId="3" xfId="0" applyNumberFormat="1" applyFont="1" applyFill="1" applyBorder="1" applyAlignment="1">
      <alignment horizontal="right" vertical="center" wrapText="1"/>
    </xf>
    <xf numFmtId="4" fontId="4" fillId="3" borderId="3" xfId="0" applyNumberFormat="1" applyFont="1" applyFill="1" applyBorder="1" applyAlignment="1">
      <alignment horizontal="right" vertical="center" wrapText="1"/>
    </xf>
    <xf numFmtId="0" fontId="22" fillId="4" borderId="3" xfId="1" applyBorder="1" applyAlignment="1">
      <alignment vertical="center" wrapText="1"/>
    </xf>
    <xf numFmtId="0" fontId="22" fillId="4" borderId="3" xfId="1" applyBorder="1" applyAlignment="1">
      <alignment wrapText="1"/>
    </xf>
    <xf numFmtId="0" fontId="9" fillId="4" borderId="3" xfId="1" applyFont="1" applyBorder="1" applyAlignment="1">
      <alignment horizontal="center" vertical="center" wrapText="1"/>
    </xf>
    <xf numFmtId="4" fontId="5" fillId="0" borderId="3" xfId="4" applyNumberFormat="1" applyFont="1" applyFill="1" applyBorder="1" applyAlignment="1" applyProtection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0" fontId="0" fillId="0" borderId="3" xfId="0" applyBorder="1"/>
    <xf numFmtId="0" fontId="9" fillId="4" borderId="3" xfId="1" applyFont="1" applyBorder="1" applyAlignment="1">
      <alignment horizontal="center" vertical="center"/>
    </xf>
    <xf numFmtId="0" fontId="0" fillId="4" borderId="3" xfId="0" applyFill="1" applyBorder="1" applyAlignment="1">
      <alignment wrapText="1"/>
    </xf>
    <xf numFmtId="0" fontId="0" fillId="0" borderId="0" xfId="0" applyAlignment="1">
      <alignment wrapText="1"/>
    </xf>
    <xf numFmtId="4" fontId="7" fillId="0" borderId="3" xfId="0" applyNumberFormat="1" applyFont="1" applyBorder="1"/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wrapText="1"/>
    </xf>
    <xf numFmtId="4" fontId="3" fillId="0" borderId="3" xfId="0" applyNumberFormat="1" applyFont="1" applyBorder="1"/>
    <xf numFmtId="4" fontId="5" fillId="0" borderId="3" xfId="6" applyNumberFormat="1" applyFont="1" applyFill="1" applyBorder="1" applyAlignment="1" applyProtection="1">
      <alignment horizontal="right" vertical="center" wrapText="1"/>
    </xf>
    <xf numFmtId="4" fontId="5" fillId="0" borderId="3" xfId="11" applyNumberFormat="1" applyFont="1" applyFill="1" applyBorder="1" applyAlignment="1" applyProtection="1">
      <alignment horizontal="right" vertical="center" wrapText="1"/>
    </xf>
    <xf numFmtId="4" fontId="6" fillId="0" borderId="3" xfId="3" applyNumberFormat="1" applyFont="1" applyFill="1" applyBorder="1" applyAlignment="1" applyProtection="1">
      <alignment horizontal="right" vertical="center" wrapText="1"/>
    </xf>
    <xf numFmtId="0" fontId="12" fillId="3" borderId="0" xfId="0" applyFont="1" applyFill="1"/>
    <xf numFmtId="0" fontId="12" fillId="0" borderId="0" xfId="0" applyFont="1"/>
    <xf numFmtId="0" fontId="3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 wrapText="1"/>
    </xf>
    <xf numFmtId="4" fontId="3" fillId="7" borderId="3" xfId="7" applyNumberFormat="1" applyFont="1" applyFill="1" applyBorder="1" applyAlignment="1" applyProtection="1">
      <alignment horizontal="right" vertical="center" wrapText="1"/>
    </xf>
    <xf numFmtId="4" fontId="3" fillId="6" borderId="3" xfId="0" applyNumberFormat="1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4" fontId="3" fillId="7" borderId="3" xfId="0" applyNumberFormat="1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/>
    </xf>
    <xf numFmtId="0" fontId="7" fillId="8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4" fontId="7" fillId="0" borderId="3" xfId="11" applyNumberFormat="1" applyFont="1" applyFill="1" applyBorder="1" applyAlignment="1" applyProtection="1">
      <alignment horizontal="right" vertical="center" wrapText="1"/>
    </xf>
    <xf numFmtId="4" fontId="7" fillId="0" borderId="3" xfId="9" applyNumberFormat="1" applyFont="1" applyFill="1" applyBorder="1" applyAlignment="1" applyProtection="1">
      <alignment horizontal="right" vertical="center" wrapText="1"/>
    </xf>
    <xf numFmtId="0" fontId="14" fillId="0" borderId="0" xfId="0" applyFont="1"/>
    <xf numFmtId="4" fontId="7" fillId="0" borderId="0" xfId="0" applyNumberFormat="1" applyFont="1" applyAlignment="1">
      <alignment vertical="center"/>
    </xf>
    <xf numFmtId="4" fontId="7" fillId="0" borderId="3" xfId="6" applyNumberFormat="1" applyFont="1" applyFill="1" applyBorder="1" applyAlignment="1" applyProtection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4" fontId="12" fillId="0" borderId="0" xfId="0" applyNumberFormat="1" applyFont="1"/>
    <xf numFmtId="0" fontId="3" fillId="3" borderId="3" xfId="0" applyFont="1" applyFill="1" applyBorder="1" applyAlignment="1">
      <alignment horizontal="center" vertical="center" wrapText="1"/>
    </xf>
    <xf numFmtId="0" fontId="7" fillId="3" borderId="3" xfId="2" applyNumberFormat="1" applyFont="1" applyFill="1" applyBorder="1" applyAlignment="1" applyProtection="1">
      <alignment horizontal="center" vertical="center" wrapText="1"/>
    </xf>
    <xf numFmtId="0" fontId="7" fillId="3" borderId="3" xfId="2" applyNumberFormat="1" applyFont="1" applyFill="1" applyBorder="1" applyAlignment="1" applyProtection="1">
      <alignment horizontal="left" vertical="center" wrapText="1"/>
    </xf>
    <xf numFmtId="4" fontId="7" fillId="3" borderId="3" xfId="2" applyNumberFormat="1" applyFont="1" applyFill="1" applyBorder="1" applyAlignment="1" applyProtection="1">
      <alignment horizontal="right" vertical="center" wrapText="1"/>
    </xf>
    <xf numFmtId="0" fontId="3" fillId="3" borderId="3" xfId="2" applyNumberFormat="1" applyFont="1" applyFill="1" applyBorder="1" applyAlignment="1" applyProtection="1">
      <alignment horizontal="left" vertical="center" wrapText="1"/>
    </xf>
    <xf numFmtId="4" fontId="7" fillId="0" borderId="3" xfId="10" applyNumberFormat="1" applyFont="1" applyFill="1" applyBorder="1" applyAlignment="1" applyProtection="1">
      <alignment horizontal="right" vertical="center" wrapText="1"/>
    </xf>
    <xf numFmtId="4" fontId="7" fillId="0" borderId="3" xfId="0" applyNumberFormat="1" applyFont="1" applyBorder="1" applyAlignment="1">
      <alignment horizontal="left" vertical="center" wrapText="1"/>
    </xf>
    <xf numFmtId="4" fontId="3" fillId="5" borderId="3" xfId="0" applyNumberFormat="1" applyFont="1" applyFill="1" applyBorder="1" applyAlignment="1">
      <alignment horizontal="right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4" fontId="5" fillId="0" borderId="3" xfId="7" applyNumberFormat="1" applyFont="1" applyFill="1" applyBorder="1" applyAlignment="1" applyProtection="1">
      <alignment horizontal="right" vertical="center" wrapText="1"/>
    </xf>
    <xf numFmtId="4" fontId="24" fillId="0" borderId="3" xfId="12" applyNumberFormat="1" applyFont="1" applyFill="1" applyBorder="1" applyAlignment="1" applyProtection="1">
      <alignment horizontal="right" vertical="center" wrapText="1"/>
    </xf>
    <xf numFmtId="4" fontId="25" fillId="0" borderId="3" xfId="3" applyNumberFormat="1" applyFont="1" applyFill="1" applyBorder="1" applyAlignment="1" applyProtection="1">
      <alignment horizontal="right" vertical="center" wrapText="1"/>
    </xf>
    <xf numFmtId="4" fontId="27" fillId="0" borderId="3" xfId="13" applyNumberFormat="1" applyFont="1" applyFill="1" applyBorder="1" applyAlignment="1" applyProtection="1">
      <alignment horizontal="right" vertical="center" wrapText="1"/>
    </xf>
    <xf numFmtId="4" fontId="27" fillId="0" borderId="0" xfId="13" applyNumberFormat="1" applyFont="1" applyFill="1" applyBorder="1" applyAlignment="1" applyProtection="1">
      <alignment horizontal="right" vertical="center" wrapText="1"/>
    </xf>
    <xf numFmtId="4" fontId="27" fillId="0" borderId="3" xfId="12" applyNumberFormat="1" applyFont="1" applyFill="1" applyBorder="1" applyAlignment="1" applyProtection="1">
      <alignment horizontal="right" vertical="center" wrapText="1"/>
    </xf>
    <xf numFmtId="4" fontId="27" fillId="0" borderId="3" xfId="14" applyNumberFormat="1" applyFont="1" applyFill="1" applyBorder="1" applyAlignment="1" applyProtection="1">
      <alignment horizontal="right" vertical="center" wrapText="1"/>
    </xf>
    <xf numFmtId="0" fontId="11" fillId="0" borderId="0" xfId="0" applyFont="1"/>
    <xf numFmtId="4" fontId="27" fillId="0" borderId="3" xfId="0" applyNumberFormat="1" applyFont="1" applyBorder="1" applyAlignment="1">
      <alignment horizontal="right" vertical="center" wrapText="1"/>
    </xf>
    <xf numFmtId="0" fontId="7" fillId="6" borderId="3" xfId="0" applyFont="1" applyFill="1" applyBorder="1" applyAlignment="1">
      <alignment horizontal="center" vertical="center" wrapText="1"/>
    </xf>
    <xf numFmtId="4" fontId="7" fillId="11" borderId="3" xfId="0" applyNumberFormat="1" applyFont="1" applyFill="1" applyBorder="1" applyAlignment="1">
      <alignment horizontal="right" vertical="center" wrapText="1"/>
    </xf>
    <xf numFmtId="4" fontId="4" fillId="0" borderId="3" xfId="3" applyNumberFormat="1" applyFont="1" applyFill="1" applyBorder="1" applyAlignment="1" applyProtection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4" fontId="3" fillId="11" borderId="3" xfId="0" applyNumberFormat="1" applyFont="1" applyFill="1" applyBorder="1" applyAlignment="1">
      <alignment horizontal="right" vertical="center" wrapText="1"/>
    </xf>
    <xf numFmtId="4" fontId="3" fillId="12" borderId="3" xfId="0" applyNumberFormat="1" applyFont="1" applyFill="1" applyBorder="1" applyAlignment="1">
      <alignment horizontal="right" vertical="center" wrapText="1"/>
    </xf>
    <xf numFmtId="4" fontId="27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ont="1"/>
    <xf numFmtId="0" fontId="16" fillId="0" borderId="8" xfId="0" applyFont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0" fontId="3" fillId="9" borderId="3" xfId="0" applyFont="1" applyFill="1" applyBorder="1"/>
    <xf numFmtId="0" fontId="3" fillId="3" borderId="1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13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3" fillId="5" borderId="3" xfId="0" applyFont="1" applyFill="1" applyBorder="1"/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2" fillId="4" borderId="1" xfId="1" applyBorder="1" applyAlignment="1">
      <alignment horizontal="center" wrapText="1"/>
    </xf>
    <xf numFmtId="0" fontId="22" fillId="4" borderId="2" xfId="1" applyBorder="1" applyAlignment="1">
      <alignment horizontal="center" wrapText="1"/>
    </xf>
    <xf numFmtId="0" fontId="22" fillId="4" borderId="4" xfId="1" applyBorder="1" applyAlignment="1">
      <alignment horizontal="center" wrapText="1"/>
    </xf>
    <xf numFmtId="4" fontId="22" fillId="4" borderId="1" xfId="1" applyNumberForma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top" wrapText="1"/>
    </xf>
    <xf numFmtId="4" fontId="22" fillId="4" borderId="3" xfId="1" applyNumberFormat="1" applyBorder="1" applyAlignment="1">
      <alignment horizontal="center" wrapText="1"/>
    </xf>
    <xf numFmtId="0" fontId="22" fillId="4" borderId="3" xfId="1" applyBorder="1" applyAlignment="1">
      <alignment horizontal="center" wrapText="1"/>
    </xf>
  </cellXfs>
  <cellStyles count="15">
    <cellStyle name="20% - Accent3" xfId="1" builtinId="38"/>
    <cellStyle name="Good 2" xfId="2"/>
    <cellStyle name="Normal" xfId="0" builtinId="0"/>
    <cellStyle name="Normal 10" xfId="3"/>
    <cellStyle name="Normal 11" xfId="12"/>
    <cellStyle name="Normal 12" xfId="13"/>
    <cellStyle name="Normal 13" xfId="14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  <cellStyle name="Normal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tasevska/Desktop/2023/&#1041;&#1059;&#1039;&#1045;&#1058;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tasevska/Documents/2024/&#1041;&#1059;&#1039;&#1045;&#1058;%20%20&#1056;&#1040;&#1047;&#1044;&#1045;&#1051;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kotorcevik/Desktop/BUXET%202025/&#1056;&#1045;&#1041;&#1040;&#1051;&#1040;&#1053;&#1057;%202025/&#1041;&#1091;&#1119;&#1077;&#1090;%20&#1057;&#1086;&#1073;&#1088;&#1072;&#1085;&#1080;&#1077;%20&#1056;&#1077;&#1073;&#1072;&#1083;&#1072;&#1085;&#1089;%202025%20&#1075;&#1086;&#1076;&#1080;&#1085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ЏЕТ"/>
      <sheetName val="ПОСТАВКА"/>
      <sheetName val="ИЗВРШУВАЊЕ"/>
      <sheetName val="31.01.2023"/>
      <sheetName val="28.02.2023"/>
      <sheetName val="31.03.2023"/>
      <sheetName val="30.04.2023"/>
      <sheetName val="30.05.2023"/>
      <sheetName val="30.06.2023"/>
      <sheetName val="31.07.2023"/>
      <sheetName val="31.08.2023"/>
      <sheetName val="30.09.2023"/>
      <sheetName val="31.10.2023"/>
      <sheetName val="30.11.2023"/>
      <sheetName val="31.12.2023"/>
    </sheetNames>
    <sheetDataSet>
      <sheetData sheetId="0"/>
      <sheetData sheetId="1">
        <row r="150">
          <cell r="G150">
            <v>0</v>
          </cell>
        </row>
        <row r="152">
          <cell r="G15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ЏЕТ 2024"/>
      <sheetName val="ПОСТАВКА"/>
      <sheetName val="ИЗВРШУВАЊЕ"/>
      <sheetName val="31.01.2024"/>
      <sheetName val="29.02.2024"/>
      <sheetName val="31.03.2024"/>
      <sheetName val="30.04.2024"/>
      <sheetName val="31.05.2024"/>
      <sheetName val="30.06.2024"/>
      <sheetName val="31.07.2024"/>
      <sheetName val="31.08.2024"/>
      <sheetName val="30.09.2024"/>
      <sheetName val="31.10.2024"/>
      <sheetName val="30.11.2024"/>
      <sheetName val="31.12.2024"/>
    </sheetNames>
    <sheetDataSet>
      <sheetData sheetId="0"/>
      <sheetData sheetId="1">
        <row r="84">
          <cell r="F84">
            <v>2000000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ЏЕТ 2025"/>
      <sheetName val="ПОСТАВКА"/>
      <sheetName val="ИЗВРШУВАЊЕ"/>
      <sheetName val="31.01.2025"/>
      <sheetName val="28.02.2025"/>
      <sheetName val="31.03.2025"/>
      <sheetName val="30.04.2025"/>
    </sheetNames>
    <sheetDataSet>
      <sheetData sheetId="0"/>
      <sheetData sheetId="1">
        <row r="94">
          <cell r="G94">
            <v>0</v>
          </cell>
        </row>
        <row r="97">
          <cell r="G97">
            <v>0</v>
          </cell>
        </row>
        <row r="108">
          <cell r="G108">
            <v>0</v>
          </cell>
        </row>
        <row r="155">
          <cell r="G155">
            <v>0</v>
          </cell>
        </row>
        <row r="158">
          <cell r="G158">
            <v>0</v>
          </cell>
        </row>
        <row r="160">
          <cell r="G160">
            <v>0</v>
          </cell>
        </row>
        <row r="162">
          <cell r="G162">
            <v>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H8" sqref="H8"/>
    </sheetView>
  </sheetViews>
  <sheetFormatPr defaultColWidth="9" defaultRowHeight="14.5"/>
  <cols>
    <col min="1" max="1" width="7" customWidth="1"/>
    <col min="2" max="2" width="7.453125" customWidth="1"/>
    <col min="3" max="3" width="27.7265625" customWidth="1"/>
    <col min="4" max="4" width="11.1796875" customWidth="1"/>
    <col min="5" max="5" width="38.453125" customWidth="1"/>
    <col min="6" max="6" width="18.453125" customWidth="1"/>
    <col min="7" max="7" width="13.7265625" customWidth="1"/>
    <col min="8" max="8" width="12.453125" customWidth="1"/>
    <col min="9" max="9" width="9.7265625" customWidth="1"/>
  </cols>
  <sheetData>
    <row r="1" spans="1:6">
      <c r="A1" s="85" t="s">
        <v>0</v>
      </c>
      <c r="B1" s="85"/>
      <c r="C1" s="85"/>
      <c r="D1" s="85"/>
      <c r="E1" s="85"/>
      <c r="F1" s="85"/>
    </row>
    <row r="2" spans="1:6">
      <c r="A2" s="63" t="s">
        <v>1</v>
      </c>
      <c r="B2" s="86" t="s">
        <v>2</v>
      </c>
      <c r="C2" s="87"/>
      <c r="D2" s="86" t="s">
        <v>3</v>
      </c>
      <c r="E2" s="87"/>
      <c r="F2" s="63" t="s">
        <v>4</v>
      </c>
    </row>
    <row r="3" spans="1:6" ht="20">
      <c r="A3" s="44" t="s">
        <v>5</v>
      </c>
      <c r="B3" s="64" t="s">
        <v>6</v>
      </c>
      <c r="C3" s="38" t="s">
        <v>7</v>
      </c>
      <c r="D3" s="64" t="s">
        <v>8</v>
      </c>
      <c r="E3" s="65" t="s">
        <v>9</v>
      </c>
      <c r="F3" s="29">
        <v>423750000</v>
      </c>
    </row>
    <row r="4" spans="1:6" ht="20">
      <c r="A4" s="44" t="s">
        <v>5</v>
      </c>
      <c r="B4" s="64" t="s">
        <v>6</v>
      </c>
      <c r="C4" s="38" t="s">
        <v>7</v>
      </c>
      <c r="D4" s="64" t="s">
        <v>10</v>
      </c>
      <c r="E4" s="65" t="s">
        <v>11</v>
      </c>
      <c r="F4" s="29">
        <v>164900000</v>
      </c>
    </row>
    <row r="5" spans="1:6" ht="20">
      <c r="A5" s="44">
        <v>630</v>
      </c>
      <c r="B5" s="64" t="s">
        <v>6</v>
      </c>
      <c r="C5" s="38" t="s">
        <v>7</v>
      </c>
      <c r="D5" s="64" t="s">
        <v>12</v>
      </c>
      <c r="E5" s="65" t="s">
        <v>13</v>
      </c>
      <c r="F5" s="29">
        <v>6000000</v>
      </c>
    </row>
    <row r="6" spans="1:6" ht="20">
      <c r="A6" s="44" t="s">
        <v>5</v>
      </c>
      <c r="B6" s="64" t="s">
        <v>6</v>
      </c>
      <c r="C6" s="38" t="s">
        <v>7</v>
      </c>
      <c r="D6" s="64" t="s">
        <v>14</v>
      </c>
      <c r="E6" s="65" t="s">
        <v>15</v>
      </c>
      <c r="F6" s="29">
        <v>40000000</v>
      </c>
    </row>
    <row r="7" spans="1:6" ht="20">
      <c r="A7" s="44" t="s">
        <v>5</v>
      </c>
      <c r="B7" s="64" t="s">
        <v>6</v>
      </c>
      <c r="C7" s="38" t="s">
        <v>7</v>
      </c>
      <c r="D7" s="64" t="s">
        <v>16</v>
      </c>
      <c r="E7" s="65" t="s">
        <v>17</v>
      </c>
      <c r="F7" s="29">
        <v>40000000</v>
      </c>
    </row>
    <row r="8" spans="1:6" ht="20">
      <c r="A8" s="44" t="s">
        <v>5</v>
      </c>
      <c r="B8" s="64" t="s">
        <v>6</v>
      </c>
      <c r="C8" s="38" t="s">
        <v>7</v>
      </c>
      <c r="D8" s="64" t="s">
        <v>18</v>
      </c>
      <c r="E8" s="65" t="s">
        <v>19</v>
      </c>
      <c r="F8" s="29">
        <v>15000000</v>
      </c>
    </row>
    <row r="9" spans="1:6" ht="20">
      <c r="A9" s="44" t="s">
        <v>5</v>
      </c>
      <c r="B9" s="64" t="s">
        <v>6</v>
      </c>
      <c r="C9" s="38" t="s">
        <v>7</v>
      </c>
      <c r="D9" s="64" t="s">
        <v>20</v>
      </c>
      <c r="E9" s="65" t="s">
        <v>21</v>
      </c>
      <c r="F9" s="29">
        <v>25000000</v>
      </c>
    </row>
    <row r="10" spans="1:6" ht="20">
      <c r="A10" s="44" t="s">
        <v>5</v>
      </c>
      <c r="B10" s="64" t="s">
        <v>6</v>
      </c>
      <c r="C10" s="38" t="s">
        <v>7</v>
      </c>
      <c r="D10" s="64" t="s">
        <v>22</v>
      </c>
      <c r="E10" s="65" t="s">
        <v>23</v>
      </c>
      <c r="F10" s="29">
        <v>13000000</v>
      </c>
    </row>
    <row r="11" spans="1:6" ht="20">
      <c r="A11" s="44" t="s">
        <v>5</v>
      </c>
      <c r="B11" s="64" t="s">
        <v>6</v>
      </c>
      <c r="C11" s="38" t="s">
        <v>7</v>
      </c>
      <c r="D11" s="64" t="s">
        <v>24</v>
      </c>
      <c r="E11" s="65" t="s">
        <v>25</v>
      </c>
      <c r="F11" s="29">
        <v>25000000</v>
      </c>
    </row>
    <row r="12" spans="1:6" ht="20">
      <c r="A12" s="44" t="s">
        <v>5</v>
      </c>
      <c r="B12" s="64" t="s">
        <v>6</v>
      </c>
      <c r="C12" s="38" t="s">
        <v>7</v>
      </c>
      <c r="D12" s="64" t="s">
        <v>26</v>
      </c>
      <c r="E12" s="65" t="s">
        <v>27</v>
      </c>
      <c r="F12" s="29">
        <v>30700000</v>
      </c>
    </row>
    <row r="13" spans="1:6" ht="20">
      <c r="A13" s="44" t="s">
        <v>5</v>
      </c>
      <c r="B13" s="64" t="s">
        <v>6</v>
      </c>
      <c r="C13" s="38" t="s">
        <v>7</v>
      </c>
      <c r="D13" s="64" t="s">
        <v>28</v>
      </c>
      <c r="E13" s="65" t="s">
        <v>29</v>
      </c>
      <c r="F13" s="29">
        <v>2000000</v>
      </c>
    </row>
    <row r="14" spans="1:6" ht="20">
      <c r="A14" s="44">
        <v>630</v>
      </c>
      <c r="B14" s="64">
        <v>20</v>
      </c>
      <c r="C14" s="38" t="s">
        <v>7</v>
      </c>
      <c r="D14" s="64">
        <v>480</v>
      </c>
      <c r="E14" s="66" t="s">
        <v>30</v>
      </c>
      <c r="F14" s="29">
        <v>45900000</v>
      </c>
    </row>
    <row r="15" spans="1:6" ht="20">
      <c r="A15" s="44">
        <v>630</v>
      </c>
      <c r="B15" s="44">
        <v>20</v>
      </c>
      <c r="C15" s="38" t="s">
        <v>7</v>
      </c>
      <c r="D15" s="44">
        <v>483</v>
      </c>
      <c r="E15" s="67" t="s">
        <v>31</v>
      </c>
      <c r="F15" s="29">
        <v>2000000</v>
      </c>
    </row>
    <row r="16" spans="1:6" ht="21" customHeight="1">
      <c r="A16" s="44" t="s">
        <v>5</v>
      </c>
      <c r="B16" s="64" t="s">
        <v>6</v>
      </c>
      <c r="C16" s="38" t="s">
        <v>7</v>
      </c>
      <c r="D16" s="64" t="s">
        <v>32</v>
      </c>
      <c r="E16" s="65" t="s">
        <v>33</v>
      </c>
      <c r="F16" s="29">
        <v>10500000</v>
      </c>
    </row>
    <row r="17" spans="1:6" ht="20.25" customHeight="1">
      <c r="A17" s="44" t="s">
        <v>5</v>
      </c>
      <c r="B17" s="64" t="s">
        <v>34</v>
      </c>
      <c r="C17" s="65" t="s">
        <v>35</v>
      </c>
      <c r="D17" s="64" t="s">
        <v>22</v>
      </c>
      <c r="E17" s="65" t="s">
        <v>23</v>
      </c>
      <c r="F17" s="29">
        <v>7000000</v>
      </c>
    </row>
    <row r="18" spans="1:6" ht="21" customHeight="1">
      <c r="A18" s="44" t="s">
        <v>5</v>
      </c>
      <c r="B18" s="64" t="s">
        <v>34</v>
      </c>
      <c r="C18" s="65" t="s">
        <v>35</v>
      </c>
      <c r="D18" s="64" t="s">
        <v>24</v>
      </c>
      <c r="E18" s="65" t="s">
        <v>25</v>
      </c>
      <c r="F18" s="29">
        <v>2400000</v>
      </c>
    </row>
    <row r="19" spans="1:6" ht="20">
      <c r="A19" s="44">
        <v>630</v>
      </c>
      <c r="B19" s="64">
        <v>22</v>
      </c>
      <c r="C19" s="4" t="s">
        <v>36</v>
      </c>
      <c r="D19" s="64">
        <v>424</v>
      </c>
      <c r="E19" s="65" t="s">
        <v>21</v>
      </c>
      <c r="F19" s="29">
        <v>3400000</v>
      </c>
    </row>
    <row r="20" spans="1:6" ht="20">
      <c r="A20" s="44">
        <v>630</v>
      </c>
      <c r="B20" s="64">
        <v>22</v>
      </c>
      <c r="C20" s="4" t="s">
        <v>36</v>
      </c>
      <c r="D20" s="64">
        <v>480</v>
      </c>
      <c r="E20" s="4" t="s">
        <v>30</v>
      </c>
      <c r="F20" s="29">
        <v>600000</v>
      </c>
    </row>
    <row r="21" spans="1:6" ht="20">
      <c r="A21" s="44">
        <v>630</v>
      </c>
      <c r="B21" s="64">
        <v>22</v>
      </c>
      <c r="C21" s="4" t="s">
        <v>36</v>
      </c>
      <c r="D21" s="64">
        <v>481</v>
      </c>
      <c r="E21" s="4" t="s">
        <v>37</v>
      </c>
      <c r="F21" s="29">
        <v>5000000</v>
      </c>
    </row>
    <row r="22" spans="1:6" ht="19.5" customHeight="1">
      <c r="A22" s="44" t="s">
        <v>5</v>
      </c>
      <c r="B22" s="64" t="s">
        <v>38</v>
      </c>
      <c r="C22" s="65" t="s">
        <v>39</v>
      </c>
      <c r="D22" s="64" t="s">
        <v>18</v>
      </c>
      <c r="E22" s="65" t="s">
        <v>19</v>
      </c>
      <c r="F22" s="29">
        <v>300000</v>
      </c>
    </row>
    <row r="23" spans="1:6" ht="20.25" customHeight="1">
      <c r="A23" s="44" t="s">
        <v>5</v>
      </c>
      <c r="B23" s="64" t="s">
        <v>38</v>
      </c>
      <c r="C23" s="65" t="s">
        <v>39</v>
      </c>
      <c r="D23" s="64" t="s">
        <v>20</v>
      </c>
      <c r="E23" s="65" t="s">
        <v>21</v>
      </c>
      <c r="F23" s="29">
        <v>2340000</v>
      </c>
    </row>
    <row r="24" spans="1:6" ht="20.25" customHeight="1">
      <c r="A24" s="44">
        <v>630</v>
      </c>
      <c r="B24" s="64">
        <v>23</v>
      </c>
      <c r="C24" s="65" t="s">
        <v>39</v>
      </c>
      <c r="D24" s="64">
        <v>425</v>
      </c>
      <c r="E24" s="65" t="s">
        <v>23</v>
      </c>
      <c r="F24" s="29">
        <v>1500000</v>
      </c>
    </row>
    <row r="25" spans="1:6" ht="21" customHeight="1">
      <c r="A25" s="44">
        <v>630</v>
      </c>
      <c r="B25" s="64">
        <v>23</v>
      </c>
      <c r="C25" s="65" t="s">
        <v>39</v>
      </c>
      <c r="D25" s="64">
        <v>426</v>
      </c>
      <c r="E25" s="65" t="s">
        <v>25</v>
      </c>
      <c r="F25" s="29">
        <v>1000000</v>
      </c>
    </row>
    <row r="26" spans="1:6" ht="22.5" customHeight="1">
      <c r="A26" s="44">
        <v>630</v>
      </c>
      <c r="B26" s="64">
        <v>23</v>
      </c>
      <c r="C26" s="65" t="s">
        <v>39</v>
      </c>
      <c r="D26" s="64">
        <v>480</v>
      </c>
      <c r="E26" s="65" t="s">
        <v>40</v>
      </c>
      <c r="F26" s="29">
        <v>1600000</v>
      </c>
    </row>
    <row r="27" spans="1:6" ht="22.5" customHeight="1">
      <c r="A27" s="44">
        <v>630</v>
      </c>
      <c r="B27" s="64">
        <v>23</v>
      </c>
      <c r="C27" s="65" t="s">
        <v>39</v>
      </c>
      <c r="D27" s="64">
        <v>483</v>
      </c>
      <c r="E27" s="65" t="s">
        <v>31</v>
      </c>
      <c r="F27" s="29">
        <v>660000</v>
      </c>
    </row>
    <row r="28" spans="1:6" ht="22.5" customHeight="1">
      <c r="A28" s="44">
        <v>630</v>
      </c>
      <c r="B28" s="64">
        <v>23</v>
      </c>
      <c r="C28" s="65" t="s">
        <v>39</v>
      </c>
      <c r="D28" s="64">
        <v>485</v>
      </c>
      <c r="E28" s="65" t="s">
        <v>33</v>
      </c>
      <c r="F28" s="29">
        <v>500000</v>
      </c>
    </row>
    <row r="29" spans="1:6" ht="22.5" customHeight="1">
      <c r="A29" s="44" t="s">
        <v>5</v>
      </c>
      <c r="B29" s="64" t="s">
        <v>41</v>
      </c>
      <c r="C29" s="65" t="s">
        <v>42</v>
      </c>
      <c r="D29" s="64" t="s">
        <v>14</v>
      </c>
      <c r="E29" s="65" t="s">
        <v>15</v>
      </c>
      <c r="F29" s="29">
        <v>2300000</v>
      </c>
    </row>
    <row r="30" spans="1:6" ht="21" customHeight="1">
      <c r="A30" s="44">
        <v>630</v>
      </c>
      <c r="B30" s="64" t="s">
        <v>41</v>
      </c>
      <c r="C30" s="65" t="s">
        <v>42</v>
      </c>
      <c r="D30" s="64" t="s">
        <v>20</v>
      </c>
      <c r="E30" s="65" t="s">
        <v>21</v>
      </c>
      <c r="F30" s="29">
        <v>1500000</v>
      </c>
    </row>
    <row r="31" spans="1:6" ht="21" customHeight="1">
      <c r="A31" s="44" t="s">
        <v>5</v>
      </c>
      <c r="B31" s="64" t="s">
        <v>41</v>
      </c>
      <c r="C31" s="65" t="s">
        <v>42</v>
      </c>
      <c r="D31" s="64" t="s">
        <v>22</v>
      </c>
      <c r="E31" s="65" t="s">
        <v>23</v>
      </c>
      <c r="F31" s="29">
        <v>2150000</v>
      </c>
    </row>
    <row r="32" spans="1:6" ht="21.75" customHeight="1">
      <c r="A32" s="44" t="s">
        <v>5</v>
      </c>
      <c r="B32" s="64" t="s">
        <v>41</v>
      </c>
      <c r="C32" s="65" t="s">
        <v>42</v>
      </c>
      <c r="D32" s="64" t="s">
        <v>24</v>
      </c>
      <c r="E32" s="65" t="s">
        <v>25</v>
      </c>
      <c r="F32" s="29">
        <v>1400000</v>
      </c>
    </row>
    <row r="33" spans="1:6" ht="21" customHeight="1">
      <c r="A33" s="44" t="s">
        <v>5</v>
      </c>
      <c r="B33" s="64" t="s">
        <v>41</v>
      </c>
      <c r="C33" s="65" t="s">
        <v>42</v>
      </c>
      <c r="D33" s="64" t="s">
        <v>32</v>
      </c>
      <c r="E33" s="65" t="s">
        <v>33</v>
      </c>
      <c r="F33" s="29">
        <v>3000000</v>
      </c>
    </row>
    <row r="34" spans="1:6" ht="18" customHeight="1">
      <c r="A34" s="44">
        <v>630</v>
      </c>
      <c r="B34" s="64" t="s">
        <v>43</v>
      </c>
      <c r="C34" s="65" t="s">
        <v>44</v>
      </c>
      <c r="D34" s="64" t="s">
        <v>14</v>
      </c>
      <c r="E34" s="65" t="s">
        <v>15</v>
      </c>
      <c r="F34" s="29">
        <v>500000</v>
      </c>
    </row>
    <row r="35" spans="1:6" ht="19.5" customHeight="1">
      <c r="A35" s="44" t="s">
        <v>5</v>
      </c>
      <c r="B35" s="64" t="s">
        <v>43</v>
      </c>
      <c r="C35" s="65" t="s">
        <v>44</v>
      </c>
      <c r="D35" s="64" t="s">
        <v>22</v>
      </c>
      <c r="E35" s="65" t="s">
        <v>23</v>
      </c>
      <c r="F35" s="29">
        <v>3500000</v>
      </c>
    </row>
    <row r="36" spans="1:6" ht="17.25" customHeight="1">
      <c r="A36" s="44">
        <v>630</v>
      </c>
      <c r="B36" s="64">
        <v>27</v>
      </c>
      <c r="C36" s="65" t="s">
        <v>44</v>
      </c>
      <c r="D36" s="64">
        <v>426</v>
      </c>
      <c r="E36" s="65" t="s">
        <v>25</v>
      </c>
      <c r="F36" s="29">
        <v>1000000</v>
      </c>
    </row>
    <row r="37" spans="1:6" ht="28.5">
      <c r="A37" s="44">
        <v>785</v>
      </c>
      <c r="B37" s="64">
        <v>28</v>
      </c>
      <c r="C37" s="65" t="s">
        <v>45</v>
      </c>
      <c r="D37" s="64">
        <v>420</v>
      </c>
      <c r="E37" s="65" t="s">
        <v>15</v>
      </c>
      <c r="F37" s="29">
        <v>900000</v>
      </c>
    </row>
    <row r="38" spans="1:6" ht="28.5">
      <c r="A38" s="44">
        <v>785</v>
      </c>
      <c r="B38" s="64">
        <v>28</v>
      </c>
      <c r="C38" s="65" t="s">
        <v>45</v>
      </c>
      <c r="D38" s="64">
        <v>424</v>
      </c>
      <c r="E38" s="65" t="s">
        <v>21</v>
      </c>
      <c r="F38" s="29">
        <v>260000</v>
      </c>
    </row>
    <row r="39" spans="1:6" ht="28.5">
      <c r="A39" s="44">
        <v>785</v>
      </c>
      <c r="B39" s="64">
        <v>28</v>
      </c>
      <c r="C39" s="65" t="s">
        <v>45</v>
      </c>
      <c r="D39" s="64">
        <v>425</v>
      </c>
      <c r="E39" s="65" t="s">
        <v>23</v>
      </c>
      <c r="F39" s="29">
        <v>1400000</v>
      </c>
    </row>
    <row r="40" spans="1:6" ht="28.5">
      <c r="A40" s="44">
        <v>785</v>
      </c>
      <c r="B40" s="64">
        <v>28</v>
      </c>
      <c r="C40" s="65" t="s">
        <v>45</v>
      </c>
      <c r="D40" s="64" t="s">
        <v>24</v>
      </c>
      <c r="E40" s="65" t="s">
        <v>25</v>
      </c>
      <c r="F40" s="29">
        <v>300000</v>
      </c>
    </row>
    <row r="41" spans="1:6" ht="28.5">
      <c r="A41" s="44">
        <v>785</v>
      </c>
      <c r="B41" s="64" t="s">
        <v>46</v>
      </c>
      <c r="C41" s="65" t="s">
        <v>45</v>
      </c>
      <c r="D41" s="64" t="s">
        <v>26</v>
      </c>
      <c r="E41" s="65" t="s">
        <v>27</v>
      </c>
      <c r="F41" s="29">
        <v>1090000</v>
      </c>
    </row>
    <row r="42" spans="1:6" ht="28.5">
      <c r="A42" s="44">
        <v>785</v>
      </c>
      <c r="B42" s="64" t="s">
        <v>46</v>
      </c>
      <c r="C42" s="65" t="s">
        <v>45</v>
      </c>
      <c r="D42" s="64" t="s">
        <v>47</v>
      </c>
      <c r="E42" s="65" t="s">
        <v>30</v>
      </c>
      <c r="F42" s="29">
        <v>9600000</v>
      </c>
    </row>
    <row r="43" spans="1:6" ht="28.5">
      <c r="A43" s="44">
        <v>785</v>
      </c>
      <c r="B43" s="64" t="s">
        <v>46</v>
      </c>
      <c r="C43" s="65" t="s">
        <v>45</v>
      </c>
      <c r="D43" s="64" t="s">
        <v>32</v>
      </c>
      <c r="E43" s="65" t="s">
        <v>48</v>
      </c>
      <c r="F43" s="29">
        <v>5650000</v>
      </c>
    </row>
    <row r="44" spans="1:6">
      <c r="A44" s="88" t="s">
        <v>49</v>
      </c>
      <c r="B44" s="89"/>
      <c r="C44" s="89"/>
      <c r="D44" s="89"/>
      <c r="E44" s="90"/>
      <c r="F44" s="68">
        <f>SUM(F3:F43)</f>
        <v>904600000</v>
      </c>
    </row>
  </sheetData>
  <mergeCells count="4">
    <mergeCell ref="A1:F1"/>
    <mergeCell ref="B2:C2"/>
    <mergeCell ref="D2:E2"/>
    <mergeCell ref="A44:E44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90"/>
  <sheetViews>
    <sheetView topLeftCell="A124" workbookViewId="0">
      <selection activeCell="G189" sqref="G189"/>
    </sheetView>
  </sheetViews>
  <sheetFormatPr defaultColWidth="9.1796875" defaultRowHeight="14"/>
  <cols>
    <col min="1" max="1" width="5.81640625" style="31" customWidth="1"/>
    <col min="2" max="2" width="7.54296875" style="31" customWidth="1"/>
    <col min="3" max="3" width="24.26953125" style="31" customWidth="1"/>
    <col min="4" max="4" width="9.1796875" style="31"/>
    <col min="5" max="5" width="32.81640625" style="31" customWidth="1"/>
    <col min="6" max="6" width="13.1796875" style="31" customWidth="1"/>
    <col min="7" max="7" width="13.26953125" style="75" customWidth="1"/>
    <col min="8" max="8" width="14" style="31" customWidth="1"/>
    <col min="9" max="9" width="9.26953125" style="31" customWidth="1"/>
    <col min="10" max="15" width="9.1796875" style="31"/>
    <col min="16" max="16" width="14" style="31" customWidth="1"/>
    <col min="17" max="16384" width="9.1796875" style="31"/>
  </cols>
  <sheetData>
    <row r="1" spans="1:9">
      <c r="A1" s="94" t="s">
        <v>246</v>
      </c>
      <c r="B1" s="94"/>
      <c r="C1" s="94"/>
      <c r="D1" s="94"/>
      <c r="E1" s="94"/>
      <c r="F1" s="94"/>
      <c r="G1" s="94"/>
      <c r="H1" s="94"/>
      <c r="I1" s="94"/>
    </row>
    <row r="2" spans="1:9">
      <c r="A2" s="94"/>
      <c r="B2" s="94"/>
      <c r="C2" s="94"/>
      <c r="D2" s="94"/>
      <c r="E2" s="94"/>
      <c r="F2" s="94"/>
      <c r="G2" s="94"/>
      <c r="H2" s="94"/>
      <c r="I2" s="94"/>
    </row>
    <row r="3" spans="1:9">
      <c r="A3" s="32"/>
      <c r="B3" s="95" t="s">
        <v>2</v>
      </c>
      <c r="C3" s="96"/>
      <c r="D3" s="95" t="s">
        <v>3</v>
      </c>
      <c r="E3" s="96"/>
      <c r="F3" s="32" t="s">
        <v>4</v>
      </c>
      <c r="G3" s="32" t="s">
        <v>50</v>
      </c>
      <c r="H3" s="32" t="s">
        <v>51</v>
      </c>
      <c r="I3" s="32" t="s">
        <v>52</v>
      </c>
    </row>
    <row r="4" spans="1:9" ht="21">
      <c r="A4" s="33" t="s">
        <v>5</v>
      </c>
      <c r="B4" s="33" t="s">
        <v>6</v>
      </c>
      <c r="C4" s="34" t="s">
        <v>7</v>
      </c>
      <c r="D4" s="33" t="s">
        <v>8</v>
      </c>
      <c r="E4" s="34" t="s">
        <v>9</v>
      </c>
      <c r="F4" s="35">
        <f>SUM(F5:F9)</f>
        <v>418150000</v>
      </c>
      <c r="G4" s="36">
        <f>SUM(G5:G9)</f>
        <v>408768684</v>
      </c>
      <c r="H4" s="36">
        <f>F4-G4</f>
        <v>9381316</v>
      </c>
      <c r="I4" s="36">
        <f>G4/F4*100</f>
        <v>97.756471122802822</v>
      </c>
    </row>
    <row r="5" spans="1:9" ht="20">
      <c r="A5" s="37"/>
      <c r="B5" s="37" t="s">
        <v>6</v>
      </c>
      <c r="C5" s="38" t="s">
        <v>7</v>
      </c>
      <c r="D5" s="37" t="s">
        <v>53</v>
      </c>
      <c r="E5" s="39" t="s">
        <v>54</v>
      </c>
      <c r="F5" s="40">
        <v>206950000</v>
      </c>
      <c r="G5" s="74">
        <v>203870541</v>
      </c>
      <c r="H5" s="40">
        <f>F5-G5</f>
        <v>3079459</v>
      </c>
      <c r="I5" s="40"/>
    </row>
    <row r="6" spans="1:9" ht="20">
      <c r="A6" s="37"/>
      <c r="B6" s="37" t="s">
        <v>6</v>
      </c>
      <c r="C6" s="38" t="s">
        <v>7</v>
      </c>
      <c r="D6" s="37" t="s">
        <v>55</v>
      </c>
      <c r="E6" s="39" t="s">
        <v>56</v>
      </c>
      <c r="F6" s="40">
        <v>160000000</v>
      </c>
      <c r="G6" s="74">
        <v>154122457</v>
      </c>
      <c r="H6" s="40">
        <f t="shared" ref="H6:H11" si="0">F6-G6</f>
        <v>5877543</v>
      </c>
      <c r="I6" s="40"/>
    </row>
    <row r="7" spans="1:9" ht="20">
      <c r="A7" s="37"/>
      <c r="B7" s="37" t="s">
        <v>6</v>
      </c>
      <c r="C7" s="38" t="s">
        <v>7</v>
      </c>
      <c r="D7" s="37" t="s">
        <v>57</v>
      </c>
      <c r="E7" s="39" t="s">
        <v>58</v>
      </c>
      <c r="F7" s="40">
        <v>14700000</v>
      </c>
      <c r="G7" s="74">
        <v>14603162</v>
      </c>
      <c r="H7" s="40">
        <f t="shared" si="0"/>
        <v>96838</v>
      </c>
      <c r="I7" s="40"/>
    </row>
    <row r="8" spans="1:9" ht="20">
      <c r="A8" s="37"/>
      <c r="B8" s="37" t="s">
        <v>6</v>
      </c>
      <c r="C8" s="38" t="s">
        <v>7</v>
      </c>
      <c r="D8" s="37" t="s">
        <v>59</v>
      </c>
      <c r="E8" s="41" t="s">
        <v>60</v>
      </c>
      <c r="F8" s="40">
        <v>36000000</v>
      </c>
      <c r="G8" s="74">
        <v>35721292</v>
      </c>
      <c r="H8" s="40">
        <f t="shared" si="0"/>
        <v>278708</v>
      </c>
      <c r="I8" s="40"/>
    </row>
    <row r="9" spans="1:9" ht="20">
      <c r="A9" s="37"/>
      <c r="B9" s="37">
        <v>20</v>
      </c>
      <c r="C9" s="38" t="s">
        <v>7</v>
      </c>
      <c r="D9" s="37">
        <v>401320</v>
      </c>
      <c r="E9" s="41" t="s">
        <v>61</v>
      </c>
      <c r="F9" s="40">
        <v>500000</v>
      </c>
      <c r="G9" s="74">
        <v>451232</v>
      </c>
      <c r="H9" s="40">
        <f t="shared" si="0"/>
        <v>48768</v>
      </c>
      <c r="I9" s="40"/>
    </row>
    <row r="10" spans="1:9" ht="21">
      <c r="A10" s="33" t="s">
        <v>5</v>
      </c>
      <c r="B10" s="33" t="s">
        <v>6</v>
      </c>
      <c r="C10" s="34" t="s">
        <v>7</v>
      </c>
      <c r="D10" s="33" t="s">
        <v>10</v>
      </c>
      <c r="E10" s="34" t="s">
        <v>62</v>
      </c>
      <c r="F10" s="42">
        <f>SUM(F11:F14)</f>
        <v>162900000</v>
      </c>
      <c r="G10" s="36">
        <f>SUM(G11:G14)</f>
        <v>158790228</v>
      </c>
      <c r="H10" s="36">
        <f t="shared" si="0"/>
        <v>4109772</v>
      </c>
      <c r="I10" s="36">
        <f>G10/F10*100</f>
        <v>97.477119705340698</v>
      </c>
    </row>
    <row r="11" spans="1:9" ht="20">
      <c r="A11" s="37"/>
      <c r="B11" s="37" t="s">
        <v>6</v>
      </c>
      <c r="C11" s="38" t="s">
        <v>7</v>
      </c>
      <c r="D11" s="37" t="s">
        <v>63</v>
      </c>
      <c r="E11" s="39" t="s">
        <v>64</v>
      </c>
      <c r="F11" s="40">
        <v>110500000</v>
      </c>
      <c r="G11" s="74">
        <v>106616188</v>
      </c>
      <c r="H11" s="40">
        <f t="shared" si="0"/>
        <v>3883812</v>
      </c>
      <c r="I11" s="40"/>
    </row>
    <row r="12" spans="1:9" ht="20">
      <c r="A12" s="37"/>
      <c r="B12" s="37" t="s">
        <v>6</v>
      </c>
      <c r="C12" s="38" t="s">
        <v>7</v>
      </c>
      <c r="D12" s="37" t="s">
        <v>65</v>
      </c>
      <c r="E12" s="39" t="s">
        <v>66</v>
      </c>
      <c r="F12" s="40">
        <v>42600000</v>
      </c>
      <c r="G12" s="74">
        <v>42533026</v>
      </c>
      <c r="H12" s="40">
        <f t="shared" ref="H12:H19" si="1">F12-G12</f>
        <v>66974</v>
      </c>
      <c r="I12" s="40"/>
    </row>
    <row r="13" spans="1:9" ht="20">
      <c r="A13" s="37"/>
      <c r="B13" s="37" t="s">
        <v>6</v>
      </c>
      <c r="C13" s="38" t="s">
        <v>7</v>
      </c>
      <c r="D13" s="37" t="s">
        <v>67</v>
      </c>
      <c r="E13" s="41" t="s">
        <v>68</v>
      </c>
      <c r="F13" s="40">
        <v>2900000</v>
      </c>
      <c r="G13" s="74">
        <v>2835629</v>
      </c>
      <c r="H13" s="40">
        <f t="shared" si="1"/>
        <v>64371</v>
      </c>
      <c r="I13" s="40"/>
    </row>
    <row r="14" spans="1:9" ht="20">
      <c r="A14" s="37"/>
      <c r="B14" s="37" t="s">
        <v>6</v>
      </c>
      <c r="C14" s="38" t="s">
        <v>7</v>
      </c>
      <c r="D14" s="37" t="s">
        <v>69</v>
      </c>
      <c r="E14" s="41" t="s">
        <v>70</v>
      </c>
      <c r="F14" s="40">
        <v>6900000</v>
      </c>
      <c r="G14" s="74">
        <v>6805385</v>
      </c>
      <c r="H14" s="40">
        <f t="shared" si="1"/>
        <v>94615</v>
      </c>
      <c r="I14" s="40"/>
    </row>
    <row r="15" spans="1:9" ht="21">
      <c r="A15" s="33">
        <v>630</v>
      </c>
      <c r="B15" s="33">
        <v>20</v>
      </c>
      <c r="C15" s="34" t="s">
        <v>7</v>
      </c>
      <c r="D15" s="33">
        <v>404</v>
      </c>
      <c r="E15" s="43" t="s">
        <v>13</v>
      </c>
      <c r="F15" s="42">
        <f>SUM(F16:F17)</f>
        <v>6000000</v>
      </c>
      <c r="G15" s="36">
        <f>SUM(G16:G17)</f>
        <v>4060231</v>
      </c>
      <c r="H15" s="36">
        <f t="shared" si="1"/>
        <v>1939769</v>
      </c>
      <c r="I15" s="36">
        <f>G15/F15*100</f>
        <v>67.670516666666671</v>
      </c>
    </row>
    <row r="16" spans="1:9" ht="20">
      <c r="A16" s="37"/>
      <c r="B16" s="37">
        <v>20</v>
      </c>
      <c r="C16" s="38" t="s">
        <v>7</v>
      </c>
      <c r="D16" s="37">
        <v>404110</v>
      </c>
      <c r="E16" s="39" t="s">
        <v>71</v>
      </c>
      <c r="F16" s="40">
        <v>5000000</v>
      </c>
      <c r="G16" s="40">
        <v>3550764</v>
      </c>
      <c r="H16" s="40">
        <f t="shared" si="1"/>
        <v>1449236</v>
      </c>
      <c r="I16" s="40"/>
    </row>
    <row r="17" spans="1:16" ht="20">
      <c r="A17" s="44"/>
      <c r="B17" s="44">
        <v>20</v>
      </c>
      <c r="C17" s="38" t="s">
        <v>7</v>
      </c>
      <c r="D17" s="44">
        <v>404150</v>
      </c>
      <c r="E17" s="45" t="s">
        <v>72</v>
      </c>
      <c r="F17" s="7">
        <v>1000000</v>
      </c>
      <c r="G17" s="7">
        <v>509467</v>
      </c>
      <c r="H17" s="40">
        <f t="shared" si="1"/>
        <v>490533</v>
      </c>
      <c r="I17" s="7"/>
    </row>
    <row r="18" spans="1:16" ht="21">
      <c r="A18" s="33" t="s">
        <v>5</v>
      </c>
      <c r="B18" s="33" t="s">
        <v>6</v>
      </c>
      <c r="C18" s="34" t="s">
        <v>7</v>
      </c>
      <c r="D18" s="33" t="s">
        <v>14</v>
      </c>
      <c r="E18" s="34" t="s">
        <v>15</v>
      </c>
      <c r="F18" s="42">
        <f>SUM(F19:F25)</f>
        <v>42000000</v>
      </c>
      <c r="G18" s="36">
        <f>SUM(G19:G25)</f>
        <v>39638322</v>
      </c>
      <c r="H18" s="36">
        <f t="shared" si="1"/>
        <v>2361678</v>
      </c>
      <c r="I18" s="36">
        <f>G18/F18*100</f>
        <v>94.376957142857137</v>
      </c>
    </row>
    <row r="19" spans="1:16" ht="20">
      <c r="A19" s="44"/>
      <c r="B19" s="37" t="s">
        <v>6</v>
      </c>
      <c r="C19" s="38" t="s">
        <v>7</v>
      </c>
      <c r="D19" s="37" t="s">
        <v>73</v>
      </c>
      <c r="E19" s="39" t="s">
        <v>74</v>
      </c>
      <c r="F19" s="40">
        <v>16600000</v>
      </c>
      <c r="G19" s="74">
        <v>15786094</v>
      </c>
      <c r="H19" s="40">
        <f t="shared" si="1"/>
        <v>813906</v>
      </c>
      <c r="I19" s="40"/>
    </row>
    <row r="20" spans="1:16" ht="20">
      <c r="A20" s="44"/>
      <c r="B20" s="37" t="s">
        <v>6</v>
      </c>
      <c r="C20" s="38" t="s">
        <v>7</v>
      </c>
      <c r="D20" s="37" t="s">
        <v>75</v>
      </c>
      <c r="E20" s="39" t="s">
        <v>76</v>
      </c>
      <c r="F20" s="40">
        <v>1300000</v>
      </c>
      <c r="G20" s="74">
        <v>1236977</v>
      </c>
      <c r="H20" s="40">
        <f t="shared" ref="H20:H27" si="2">F20-G20</f>
        <v>63023</v>
      </c>
      <c r="I20" s="40"/>
    </row>
    <row r="21" spans="1:16" ht="20">
      <c r="A21" s="44"/>
      <c r="B21" s="37" t="s">
        <v>6</v>
      </c>
      <c r="C21" s="38" t="s">
        <v>7</v>
      </c>
      <c r="D21" s="37">
        <v>420140</v>
      </c>
      <c r="E21" s="39" t="s">
        <v>77</v>
      </c>
      <c r="F21" s="40">
        <v>0</v>
      </c>
      <c r="G21" s="40">
        <v>0</v>
      </c>
      <c r="H21" s="40">
        <f t="shared" si="2"/>
        <v>0</v>
      </c>
      <c r="I21" s="40"/>
    </row>
    <row r="22" spans="1:16" ht="20">
      <c r="A22" s="44"/>
      <c r="B22" s="37" t="s">
        <v>6</v>
      </c>
      <c r="C22" s="38" t="s">
        <v>7</v>
      </c>
      <c r="D22" s="37" t="s">
        <v>78</v>
      </c>
      <c r="E22" s="41" t="s">
        <v>79</v>
      </c>
      <c r="F22" s="40">
        <v>4000000</v>
      </c>
      <c r="G22" s="74">
        <v>3774547</v>
      </c>
      <c r="H22" s="40">
        <f t="shared" si="2"/>
        <v>225453</v>
      </c>
      <c r="I22" s="40"/>
    </row>
    <row r="23" spans="1:16" ht="20">
      <c r="A23" s="44"/>
      <c r="B23" s="37" t="s">
        <v>6</v>
      </c>
      <c r="C23" s="38" t="s">
        <v>7</v>
      </c>
      <c r="D23" s="37" t="s">
        <v>80</v>
      </c>
      <c r="E23" s="39" t="s">
        <v>81</v>
      </c>
      <c r="F23" s="40">
        <v>9000000</v>
      </c>
      <c r="G23" s="74">
        <v>8240327</v>
      </c>
      <c r="H23" s="40">
        <f t="shared" si="2"/>
        <v>759673</v>
      </c>
      <c r="I23" s="40"/>
    </row>
    <row r="24" spans="1:16" ht="20">
      <c r="A24" s="44"/>
      <c r="B24" s="37" t="s">
        <v>6</v>
      </c>
      <c r="C24" s="38" t="s">
        <v>7</v>
      </c>
      <c r="D24" s="37" t="s">
        <v>82</v>
      </c>
      <c r="E24" s="39" t="s">
        <v>83</v>
      </c>
      <c r="F24" s="40">
        <v>10100000</v>
      </c>
      <c r="G24" s="74">
        <v>9615986</v>
      </c>
      <c r="H24" s="40">
        <f t="shared" si="2"/>
        <v>484014</v>
      </c>
      <c r="I24" s="40"/>
    </row>
    <row r="25" spans="1:16" ht="20">
      <c r="A25" s="44"/>
      <c r="B25" s="37" t="s">
        <v>6</v>
      </c>
      <c r="C25" s="38" t="s">
        <v>7</v>
      </c>
      <c r="D25" s="37" t="s">
        <v>84</v>
      </c>
      <c r="E25" s="41" t="s">
        <v>85</v>
      </c>
      <c r="F25" s="40">
        <v>1000000</v>
      </c>
      <c r="G25" s="74">
        <v>984391</v>
      </c>
      <c r="H25" s="40">
        <f t="shared" si="2"/>
        <v>15609</v>
      </c>
      <c r="I25" s="40"/>
    </row>
    <row r="26" spans="1:16" ht="21">
      <c r="A26" s="33" t="s">
        <v>5</v>
      </c>
      <c r="B26" s="33" t="s">
        <v>6</v>
      </c>
      <c r="C26" s="34" t="s">
        <v>7</v>
      </c>
      <c r="D26" s="33">
        <v>421</v>
      </c>
      <c r="E26" s="34" t="s">
        <v>17</v>
      </c>
      <c r="F26" s="42">
        <f>SUM(F27:F38)</f>
        <v>45000000</v>
      </c>
      <c r="G26" s="36">
        <f>SUM(G27:G38)</f>
        <v>40237414</v>
      </c>
      <c r="H26" s="36">
        <f t="shared" si="2"/>
        <v>4762586</v>
      </c>
      <c r="I26" s="36">
        <f>G26/F26*100</f>
        <v>89.41647555555555</v>
      </c>
    </row>
    <row r="27" spans="1:16" ht="20">
      <c r="A27" s="46"/>
      <c r="B27" s="37" t="s">
        <v>6</v>
      </c>
      <c r="C27" s="38" t="s">
        <v>7</v>
      </c>
      <c r="D27" s="37" t="s">
        <v>86</v>
      </c>
      <c r="E27" s="47" t="s">
        <v>87</v>
      </c>
      <c r="F27" s="40">
        <v>24248500</v>
      </c>
      <c r="G27" s="40">
        <v>20212413</v>
      </c>
      <c r="H27" s="40">
        <f t="shared" si="2"/>
        <v>4036087</v>
      </c>
      <c r="I27" s="40"/>
    </row>
    <row r="28" spans="1:16" ht="20">
      <c r="A28" s="46"/>
      <c r="B28" s="37" t="s">
        <v>6</v>
      </c>
      <c r="C28" s="38" t="s">
        <v>7</v>
      </c>
      <c r="D28" s="37" t="s">
        <v>88</v>
      </c>
      <c r="E28" s="47" t="s">
        <v>89</v>
      </c>
      <c r="F28" s="40">
        <v>2200000</v>
      </c>
      <c r="G28" s="40">
        <v>1597188</v>
      </c>
      <c r="H28" s="40">
        <f t="shared" ref="H28:H40" si="3">F28-G28</f>
        <v>602812</v>
      </c>
      <c r="I28" s="40"/>
      <c r="P28" s="53"/>
    </row>
    <row r="29" spans="1:16" ht="20">
      <c r="A29" s="46"/>
      <c r="B29" s="37" t="s">
        <v>6</v>
      </c>
      <c r="C29" s="38" t="s">
        <v>7</v>
      </c>
      <c r="D29" s="37" t="s">
        <v>90</v>
      </c>
      <c r="E29" s="47" t="s">
        <v>91</v>
      </c>
      <c r="F29" s="40">
        <v>770000</v>
      </c>
      <c r="G29" s="40">
        <v>761239</v>
      </c>
      <c r="H29" s="40">
        <f t="shared" si="3"/>
        <v>8761</v>
      </c>
      <c r="I29" s="40"/>
      <c r="P29" s="53"/>
    </row>
    <row r="30" spans="1:16" ht="20">
      <c r="A30" s="46"/>
      <c r="B30" s="37" t="s">
        <v>6</v>
      </c>
      <c r="C30" s="38" t="s">
        <v>7</v>
      </c>
      <c r="D30" s="37" t="s">
        <v>92</v>
      </c>
      <c r="E30" s="47" t="s">
        <v>93</v>
      </c>
      <c r="F30" s="40">
        <v>13000</v>
      </c>
      <c r="G30" s="40">
        <v>12036</v>
      </c>
      <c r="H30" s="40">
        <f t="shared" si="3"/>
        <v>964</v>
      </c>
      <c r="I30" s="40"/>
      <c r="P30" s="53"/>
    </row>
    <row r="31" spans="1:16" ht="20">
      <c r="A31" s="46"/>
      <c r="B31" s="37" t="s">
        <v>6</v>
      </c>
      <c r="C31" s="38" t="s">
        <v>7</v>
      </c>
      <c r="D31" s="37" t="s">
        <v>94</v>
      </c>
      <c r="E31" s="47" t="s">
        <v>95</v>
      </c>
      <c r="F31" s="40">
        <v>9400000</v>
      </c>
      <c r="G31" s="40">
        <v>9382486</v>
      </c>
      <c r="H31" s="40">
        <f t="shared" si="3"/>
        <v>17514</v>
      </c>
      <c r="I31" s="40"/>
      <c r="P31" s="53"/>
    </row>
    <row r="32" spans="1:16" ht="20">
      <c r="A32" s="46"/>
      <c r="B32" s="37" t="s">
        <v>6</v>
      </c>
      <c r="C32" s="38" t="s">
        <v>7</v>
      </c>
      <c r="D32" s="37" t="s">
        <v>96</v>
      </c>
      <c r="E32" s="47" t="s">
        <v>97</v>
      </c>
      <c r="F32" s="40">
        <v>80000</v>
      </c>
      <c r="G32" s="40">
        <v>71918</v>
      </c>
      <c r="H32" s="40">
        <f t="shared" si="3"/>
        <v>8082</v>
      </c>
      <c r="I32" s="40"/>
      <c r="P32" s="53"/>
    </row>
    <row r="33" spans="1:16" ht="20">
      <c r="A33" s="46"/>
      <c r="B33" s="37" t="s">
        <v>6</v>
      </c>
      <c r="C33" s="38" t="s">
        <v>7</v>
      </c>
      <c r="D33" s="37" t="s">
        <v>98</v>
      </c>
      <c r="E33" s="47" t="s">
        <v>99</v>
      </c>
      <c r="F33" s="40">
        <v>5500000</v>
      </c>
      <c r="G33" s="40">
        <v>5470137</v>
      </c>
      <c r="H33" s="40">
        <f t="shared" si="3"/>
        <v>29863</v>
      </c>
      <c r="I33" s="40"/>
      <c r="P33" s="53"/>
    </row>
    <row r="34" spans="1:16" ht="20">
      <c r="A34" s="46"/>
      <c r="B34" s="37" t="s">
        <v>6</v>
      </c>
      <c r="C34" s="38" t="s">
        <v>7</v>
      </c>
      <c r="D34" s="37" t="s">
        <v>100</v>
      </c>
      <c r="E34" s="47" t="s">
        <v>101</v>
      </c>
      <c r="F34" s="40">
        <v>1950000</v>
      </c>
      <c r="G34" s="40">
        <v>1943194</v>
      </c>
      <c r="H34" s="40">
        <f t="shared" si="3"/>
        <v>6806</v>
      </c>
      <c r="I34" s="40"/>
      <c r="P34" s="53"/>
    </row>
    <row r="35" spans="1:16" ht="20">
      <c r="A35" s="46"/>
      <c r="B35" s="37" t="s">
        <v>6</v>
      </c>
      <c r="C35" s="38" t="s">
        <v>7</v>
      </c>
      <c r="D35" s="37" t="s">
        <v>102</v>
      </c>
      <c r="E35" s="47" t="s">
        <v>103</v>
      </c>
      <c r="F35" s="40">
        <v>810000</v>
      </c>
      <c r="G35" s="40">
        <v>759803</v>
      </c>
      <c r="H35" s="40">
        <f t="shared" si="3"/>
        <v>50197</v>
      </c>
      <c r="I35" s="40"/>
      <c r="P35" s="53"/>
    </row>
    <row r="36" spans="1:16" ht="20">
      <c r="A36" s="46"/>
      <c r="B36" s="37" t="s">
        <v>6</v>
      </c>
      <c r="C36" s="38" t="s">
        <v>7</v>
      </c>
      <c r="D36" s="37" t="s">
        <v>104</v>
      </c>
      <c r="E36" s="47" t="s">
        <v>105</v>
      </c>
      <c r="F36" s="40">
        <v>25000</v>
      </c>
      <c r="G36" s="40">
        <v>25000</v>
      </c>
      <c r="H36" s="40">
        <f t="shared" si="3"/>
        <v>0</v>
      </c>
      <c r="I36" s="40"/>
      <c r="P36" s="53"/>
    </row>
    <row r="37" spans="1:16" ht="20">
      <c r="A37" s="46"/>
      <c r="B37" s="37" t="s">
        <v>6</v>
      </c>
      <c r="C37" s="38" t="s">
        <v>7</v>
      </c>
      <c r="D37" s="37" t="s">
        <v>106</v>
      </c>
      <c r="E37" s="47" t="s">
        <v>107</v>
      </c>
      <c r="F37" s="40">
        <v>2500</v>
      </c>
      <c r="G37" s="48">
        <v>2000</v>
      </c>
      <c r="H37" s="40">
        <f t="shared" si="3"/>
        <v>500</v>
      </c>
      <c r="I37" s="40"/>
      <c r="P37" s="53"/>
    </row>
    <row r="38" spans="1:16" ht="20">
      <c r="A38" s="46"/>
      <c r="B38" s="37" t="s">
        <v>6</v>
      </c>
      <c r="C38" s="38" t="s">
        <v>7</v>
      </c>
      <c r="D38" s="37" t="s">
        <v>108</v>
      </c>
      <c r="E38" s="47" t="s">
        <v>109</v>
      </c>
      <c r="F38" s="40">
        <v>1000</v>
      </c>
      <c r="G38" s="40">
        <v>0</v>
      </c>
      <c r="H38" s="40">
        <f t="shared" si="3"/>
        <v>1000</v>
      </c>
      <c r="I38" s="40"/>
      <c r="P38" s="54"/>
    </row>
    <row r="39" spans="1:16" ht="21">
      <c r="A39" s="33" t="s">
        <v>5</v>
      </c>
      <c r="B39" s="33" t="s">
        <v>6</v>
      </c>
      <c r="C39" s="34" t="s">
        <v>7</v>
      </c>
      <c r="D39" s="33" t="s">
        <v>18</v>
      </c>
      <c r="E39" s="34" t="s">
        <v>19</v>
      </c>
      <c r="F39" s="42">
        <f>SUM(F40:F52)</f>
        <v>15000000</v>
      </c>
      <c r="G39" s="36">
        <f>SUM(G40:G52)</f>
        <v>7567171</v>
      </c>
      <c r="H39" s="36">
        <f t="shared" si="3"/>
        <v>7432829</v>
      </c>
      <c r="I39" s="36">
        <f>G39/F39*100</f>
        <v>50.447806666666665</v>
      </c>
    </row>
    <row r="40" spans="1:16" ht="20">
      <c r="A40" s="46"/>
      <c r="B40" s="37" t="s">
        <v>6</v>
      </c>
      <c r="C40" s="38" t="s">
        <v>7</v>
      </c>
      <c r="D40" s="37" t="s">
        <v>110</v>
      </c>
      <c r="E40" s="47" t="s">
        <v>111</v>
      </c>
      <c r="F40" s="40">
        <v>1500000</v>
      </c>
      <c r="G40" s="49">
        <v>346899</v>
      </c>
      <c r="H40" s="40">
        <f t="shared" si="3"/>
        <v>1153101</v>
      </c>
      <c r="I40" s="40"/>
    </row>
    <row r="41" spans="1:16" ht="20">
      <c r="A41" s="46"/>
      <c r="B41" s="37" t="s">
        <v>6</v>
      </c>
      <c r="C41" s="38" t="s">
        <v>7</v>
      </c>
      <c r="D41" s="37" t="s">
        <v>112</v>
      </c>
      <c r="E41" s="47" t="s">
        <v>113</v>
      </c>
      <c r="F41" s="40">
        <v>1500000</v>
      </c>
      <c r="G41" s="49">
        <v>537789</v>
      </c>
      <c r="H41" s="40">
        <f t="shared" ref="H41:H54" si="4">F41-G41</f>
        <v>962211</v>
      </c>
      <c r="I41" s="40"/>
    </row>
    <row r="42" spans="1:16" ht="20">
      <c r="A42" s="46"/>
      <c r="B42" s="37" t="s">
        <v>6</v>
      </c>
      <c r="C42" s="38" t="s">
        <v>7</v>
      </c>
      <c r="D42" s="37" t="s">
        <v>114</v>
      </c>
      <c r="E42" s="47" t="s">
        <v>115</v>
      </c>
      <c r="F42" s="40">
        <v>4000000</v>
      </c>
      <c r="G42" s="49">
        <v>2626653</v>
      </c>
      <c r="H42" s="40">
        <f t="shared" si="4"/>
        <v>1373347</v>
      </c>
      <c r="I42" s="40"/>
    </row>
    <row r="43" spans="1:16" ht="20">
      <c r="A43" s="46"/>
      <c r="B43" s="37" t="s">
        <v>6</v>
      </c>
      <c r="C43" s="38" t="s">
        <v>7</v>
      </c>
      <c r="D43" s="37" t="s">
        <v>116</v>
      </c>
      <c r="E43" s="47" t="s">
        <v>117</v>
      </c>
      <c r="F43" s="40">
        <v>2400000</v>
      </c>
      <c r="G43" s="49">
        <v>1083299</v>
      </c>
      <c r="H43" s="40">
        <f t="shared" si="4"/>
        <v>1316701</v>
      </c>
      <c r="I43" s="40"/>
    </row>
    <row r="44" spans="1:16" ht="20">
      <c r="A44" s="46"/>
      <c r="B44" s="37">
        <v>20</v>
      </c>
      <c r="C44" s="38" t="s">
        <v>7</v>
      </c>
      <c r="D44" s="37">
        <v>423310</v>
      </c>
      <c r="E44" s="47" t="s">
        <v>118</v>
      </c>
      <c r="F44" s="40">
        <v>600000</v>
      </c>
      <c r="G44" s="40">
        <v>549691</v>
      </c>
      <c r="H44" s="40">
        <f t="shared" si="4"/>
        <v>50309</v>
      </c>
      <c r="I44" s="40"/>
    </row>
    <row r="45" spans="1:16" ht="20">
      <c r="A45" s="46"/>
      <c r="B45" s="37">
        <v>20</v>
      </c>
      <c r="C45" s="38" t="s">
        <v>7</v>
      </c>
      <c r="D45" s="37">
        <v>423320</v>
      </c>
      <c r="E45" s="47" t="s">
        <v>119</v>
      </c>
      <c r="F45" s="40">
        <v>100000</v>
      </c>
      <c r="G45" s="40">
        <v>80570</v>
      </c>
      <c r="H45" s="40">
        <f t="shared" si="4"/>
        <v>19430</v>
      </c>
      <c r="I45" s="40"/>
    </row>
    <row r="46" spans="1:16" ht="20">
      <c r="A46" s="46"/>
      <c r="B46" s="37" t="s">
        <v>6</v>
      </c>
      <c r="C46" s="38" t="s">
        <v>7</v>
      </c>
      <c r="D46" s="37">
        <v>423510</v>
      </c>
      <c r="E46" s="47" t="s">
        <v>120</v>
      </c>
      <c r="F46" s="40">
        <v>100000</v>
      </c>
      <c r="G46" s="40">
        <v>39559</v>
      </c>
      <c r="H46" s="40">
        <f t="shared" si="4"/>
        <v>60441</v>
      </c>
      <c r="I46" s="40"/>
    </row>
    <row r="47" spans="1:16" ht="20">
      <c r="A47" s="46"/>
      <c r="B47" s="37" t="s">
        <v>6</v>
      </c>
      <c r="C47" s="38" t="s">
        <v>7</v>
      </c>
      <c r="D47" s="37" t="s">
        <v>121</v>
      </c>
      <c r="E47" s="47" t="s">
        <v>122</v>
      </c>
      <c r="F47" s="40">
        <v>1000000</v>
      </c>
      <c r="G47" s="49">
        <v>837878</v>
      </c>
      <c r="H47" s="40">
        <f t="shared" si="4"/>
        <v>162122</v>
      </c>
      <c r="I47" s="40"/>
    </row>
    <row r="48" spans="1:16" ht="20">
      <c r="A48" s="46"/>
      <c r="B48" s="37">
        <v>20</v>
      </c>
      <c r="C48" s="38" t="s">
        <v>7</v>
      </c>
      <c r="D48" s="37">
        <v>423720</v>
      </c>
      <c r="E48" s="47" t="s">
        <v>123</v>
      </c>
      <c r="F48" s="40">
        <v>1000000</v>
      </c>
      <c r="G48" s="49">
        <v>312905</v>
      </c>
      <c r="H48" s="40">
        <f t="shared" si="4"/>
        <v>687095</v>
      </c>
      <c r="I48" s="40"/>
    </row>
    <row r="49" spans="1:9" ht="20">
      <c r="A49" s="46"/>
      <c r="B49" s="37" t="s">
        <v>6</v>
      </c>
      <c r="C49" s="38" t="s">
        <v>7</v>
      </c>
      <c r="D49" s="37">
        <v>423810</v>
      </c>
      <c r="E49" s="47" t="s">
        <v>124</v>
      </c>
      <c r="F49" s="40">
        <v>160000</v>
      </c>
      <c r="G49" s="49">
        <v>152952</v>
      </c>
      <c r="H49" s="40">
        <f t="shared" si="4"/>
        <v>7048</v>
      </c>
      <c r="I49" s="40"/>
    </row>
    <row r="50" spans="1:9" ht="20">
      <c r="A50" s="46"/>
      <c r="B50" s="37" t="s">
        <v>6</v>
      </c>
      <c r="C50" s="38" t="s">
        <v>7</v>
      </c>
      <c r="D50" s="37" t="s">
        <v>125</v>
      </c>
      <c r="E50" s="47" t="s">
        <v>126</v>
      </c>
      <c r="F50" s="40">
        <v>2000000</v>
      </c>
      <c r="G50" s="49">
        <v>553467</v>
      </c>
      <c r="H50" s="40">
        <f t="shared" si="4"/>
        <v>1446533</v>
      </c>
      <c r="I50" s="40"/>
    </row>
    <row r="51" spans="1:9" ht="20">
      <c r="A51" s="46"/>
      <c r="B51" s="37">
        <v>20</v>
      </c>
      <c r="C51" s="38" t="s">
        <v>7</v>
      </c>
      <c r="D51" s="37">
        <v>423910</v>
      </c>
      <c r="E51" s="50" t="s">
        <v>127</v>
      </c>
      <c r="F51" s="40">
        <v>140000</v>
      </c>
      <c r="G51" s="49">
        <v>130078</v>
      </c>
      <c r="H51" s="40">
        <f t="shared" si="4"/>
        <v>9922</v>
      </c>
      <c r="I51" s="40"/>
    </row>
    <row r="52" spans="1:9" ht="20">
      <c r="A52" s="46"/>
      <c r="B52" s="37" t="s">
        <v>6</v>
      </c>
      <c r="C52" s="38" t="s">
        <v>7</v>
      </c>
      <c r="D52" s="37" t="s">
        <v>128</v>
      </c>
      <c r="E52" s="47" t="s">
        <v>129</v>
      </c>
      <c r="F52" s="40">
        <v>500000</v>
      </c>
      <c r="G52" s="49">
        <v>315431</v>
      </c>
      <c r="H52" s="40">
        <f t="shared" si="4"/>
        <v>184569</v>
      </c>
      <c r="I52" s="40"/>
    </row>
    <row r="53" spans="1:9" ht="21">
      <c r="A53" s="33" t="s">
        <v>5</v>
      </c>
      <c r="B53" s="33" t="s">
        <v>6</v>
      </c>
      <c r="C53" s="34" t="s">
        <v>7</v>
      </c>
      <c r="D53" s="33" t="s">
        <v>20</v>
      </c>
      <c r="E53" s="34" t="s">
        <v>21</v>
      </c>
      <c r="F53" s="42">
        <f>SUM(F54:F60)</f>
        <v>25000000</v>
      </c>
      <c r="G53" s="36">
        <f>SUM(G54:G60)</f>
        <v>23724613</v>
      </c>
      <c r="H53" s="36">
        <f t="shared" si="4"/>
        <v>1275387</v>
      </c>
      <c r="I53" s="36">
        <f>G53/F53*100</f>
        <v>94.898452000000006</v>
      </c>
    </row>
    <row r="54" spans="1:9" ht="20">
      <c r="A54" s="44"/>
      <c r="B54" s="37" t="s">
        <v>6</v>
      </c>
      <c r="C54" s="38" t="s">
        <v>7</v>
      </c>
      <c r="D54" s="37" t="s">
        <v>130</v>
      </c>
      <c r="E54" s="47" t="s">
        <v>131</v>
      </c>
      <c r="F54" s="40">
        <v>330000</v>
      </c>
      <c r="G54" s="40">
        <v>323167</v>
      </c>
      <c r="H54" s="40">
        <f t="shared" si="4"/>
        <v>6833</v>
      </c>
      <c r="I54" s="40"/>
    </row>
    <row r="55" spans="1:9" ht="20">
      <c r="A55" s="44"/>
      <c r="B55" s="37" t="s">
        <v>6</v>
      </c>
      <c r="C55" s="38" t="s">
        <v>7</v>
      </c>
      <c r="D55" s="37" t="s">
        <v>132</v>
      </c>
      <c r="E55" s="47" t="s">
        <v>133</v>
      </c>
      <c r="F55" s="40">
        <v>12400000</v>
      </c>
      <c r="G55" s="40">
        <v>12323274</v>
      </c>
      <c r="H55" s="40">
        <f t="shared" ref="H55:H62" si="5">F55-G55</f>
        <v>76726</v>
      </c>
      <c r="I55" s="40"/>
    </row>
    <row r="56" spans="1:9" ht="20">
      <c r="A56" s="44"/>
      <c r="B56" s="37" t="s">
        <v>6</v>
      </c>
      <c r="C56" s="38" t="s">
        <v>7</v>
      </c>
      <c r="D56" s="37" t="s">
        <v>134</v>
      </c>
      <c r="E56" s="47" t="s">
        <v>135</v>
      </c>
      <c r="F56" s="40">
        <v>600000</v>
      </c>
      <c r="G56" s="40">
        <v>563398</v>
      </c>
      <c r="H56" s="40">
        <f t="shared" si="5"/>
        <v>36602</v>
      </c>
      <c r="I56" s="40"/>
    </row>
    <row r="57" spans="1:9" ht="20">
      <c r="A57" s="44"/>
      <c r="B57" s="37" t="s">
        <v>6</v>
      </c>
      <c r="C57" s="38" t="s">
        <v>7</v>
      </c>
      <c r="D57" s="37" t="s">
        <v>136</v>
      </c>
      <c r="E57" s="47" t="s">
        <v>137</v>
      </c>
      <c r="F57" s="40">
        <v>1070000</v>
      </c>
      <c r="G57" s="40">
        <v>0</v>
      </c>
      <c r="H57" s="40">
        <f t="shared" si="5"/>
        <v>1070000</v>
      </c>
      <c r="I57" s="40"/>
    </row>
    <row r="58" spans="1:9" ht="20">
      <c r="A58" s="44"/>
      <c r="B58" s="37" t="s">
        <v>6</v>
      </c>
      <c r="C58" s="38" t="s">
        <v>7</v>
      </c>
      <c r="D58" s="37" t="s">
        <v>138</v>
      </c>
      <c r="E58" s="47" t="s">
        <v>139</v>
      </c>
      <c r="F58" s="40">
        <v>6700000</v>
      </c>
      <c r="G58" s="40">
        <v>6647058</v>
      </c>
      <c r="H58" s="40">
        <f t="shared" si="5"/>
        <v>52942</v>
      </c>
      <c r="I58" s="40"/>
    </row>
    <row r="59" spans="1:9" ht="20">
      <c r="A59" s="44"/>
      <c r="B59" s="37" t="s">
        <v>6</v>
      </c>
      <c r="C59" s="38" t="s">
        <v>7</v>
      </c>
      <c r="D59" s="37" t="s">
        <v>140</v>
      </c>
      <c r="E59" s="47" t="s">
        <v>141</v>
      </c>
      <c r="F59" s="40">
        <v>600000</v>
      </c>
      <c r="G59" s="40">
        <v>597901</v>
      </c>
      <c r="H59" s="40">
        <f t="shared" si="5"/>
        <v>2099</v>
      </c>
      <c r="I59" s="40"/>
    </row>
    <row r="60" spans="1:9" ht="20">
      <c r="A60" s="44"/>
      <c r="B60" s="37" t="s">
        <v>6</v>
      </c>
      <c r="C60" s="38" t="s">
        <v>7</v>
      </c>
      <c r="D60" s="37" t="s">
        <v>142</v>
      </c>
      <c r="E60" s="47" t="s">
        <v>143</v>
      </c>
      <c r="F60" s="40">
        <v>3300000</v>
      </c>
      <c r="G60" s="51">
        <v>3269815</v>
      </c>
      <c r="H60" s="40">
        <f t="shared" si="5"/>
        <v>30185</v>
      </c>
      <c r="I60" s="40"/>
    </row>
    <row r="61" spans="1:9" ht="21">
      <c r="A61" s="33" t="s">
        <v>5</v>
      </c>
      <c r="B61" s="33" t="s">
        <v>6</v>
      </c>
      <c r="C61" s="34" t="s">
        <v>7</v>
      </c>
      <c r="D61" s="33" t="s">
        <v>22</v>
      </c>
      <c r="E61" s="34" t="s">
        <v>23</v>
      </c>
      <c r="F61" s="42">
        <f>SUM(F62:F77)</f>
        <v>13000000</v>
      </c>
      <c r="G61" s="36">
        <f>SUM(G62:G77)</f>
        <v>10696152</v>
      </c>
      <c r="H61" s="36">
        <f t="shared" si="5"/>
        <v>2303848</v>
      </c>
      <c r="I61" s="36">
        <f>G61/F61*100</f>
        <v>82.278092307692305</v>
      </c>
    </row>
    <row r="62" spans="1:9" ht="20">
      <c r="A62" s="44"/>
      <c r="B62" s="37" t="s">
        <v>6</v>
      </c>
      <c r="C62" s="38" t="s">
        <v>7</v>
      </c>
      <c r="D62" s="37">
        <v>425130</v>
      </c>
      <c r="E62" s="47" t="s">
        <v>144</v>
      </c>
      <c r="F62" s="40">
        <v>3000000</v>
      </c>
      <c r="G62" s="74">
        <v>2731002</v>
      </c>
      <c r="H62" s="40">
        <f t="shared" si="5"/>
        <v>268998</v>
      </c>
      <c r="I62" s="40"/>
    </row>
    <row r="63" spans="1:9" ht="20">
      <c r="A63" s="44"/>
      <c r="B63" s="37" t="s">
        <v>6</v>
      </c>
      <c r="C63" s="38" t="s">
        <v>7</v>
      </c>
      <c r="D63" s="37" t="s">
        <v>145</v>
      </c>
      <c r="E63" s="47" t="s">
        <v>146</v>
      </c>
      <c r="F63" s="40">
        <v>100000</v>
      </c>
      <c r="G63" s="74">
        <v>12947</v>
      </c>
      <c r="H63" s="40">
        <f t="shared" ref="H63:H79" si="6">F63-G63</f>
        <v>87053</v>
      </c>
      <c r="I63" s="40"/>
    </row>
    <row r="64" spans="1:9" ht="20">
      <c r="A64" s="44"/>
      <c r="B64" s="37" t="s">
        <v>6</v>
      </c>
      <c r="C64" s="38" t="s">
        <v>7</v>
      </c>
      <c r="D64" s="37" t="s">
        <v>147</v>
      </c>
      <c r="E64" s="47" t="s">
        <v>148</v>
      </c>
      <c r="F64" s="40">
        <v>500000</v>
      </c>
      <c r="G64" s="74">
        <v>134489</v>
      </c>
      <c r="H64" s="40">
        <f t="shared" si="6"/>
        <v>365511</v>
      </c>
      <c r="I64" s="40"/>
    </row>
    <row r="65" spans="1:9" ht="20">
      <c r="A65" s="44"/>
      <c r="B65" s="37" t="s">
        <v>6</v>
      </c>
      <c r="C65" s="38" t="s">
        <v>7</v>
      </c>
      <c r="D65" s="37" t="s">
        <v>149</v>
      </c>
      <c r="E65" s="47" t="s">
        <v>150</v>
      </c>
      <c r="F65" s="40">
        <v>240000</v>
      </c>
      <c r="G65" s="74">
        <v>149353</v>
      </c>
      <c r="H65" s="40">
        <f t="shared" si="6"/>
        <v>90647</v>
      </c>
      <c r="I65" s="40"/>
    </row>
    <row r="66" spans="1:9" ht="20">
      <c r="A66" s="44"/>
      <c r="B66" s="37" t="s">
        <v>6</v>
      </c>
      <c r="C66" s="38" t="s">
        <v>7</v>
      </c>
      <c r="D66" s="37" t="s">
        <v>151</v>
      </c>
      <c r="E66" s="39" t="s">
        <v>152</v>
      </c>
      <c r="F66" s="40">
        <v>300000</v>
      </c>
      <c r="G66" s="74">
        <v>142046</v>
      </c>
      <c r="H66" s="40">
        <f t="shared" si="6"/>
        <v>157954</v>
      </c>
      <c r="I66" s="40"/>
    </row>
    <row r="67" spans="1:9" ht="20">
      <c r="A67" s="44"/>
      <c r="B67" s="37" t="s">
        <v>6</v>
      </c>
      <c r="C67" s="38" t="s">
        <v>7</v>
      </c>
      <c r="D67" s="37" t="s">
        <v>153</v>
      </c>
      <c r="E67" s="39" t="s">
        <v>154</v>
      </c>
      <c r="F67" s="40">
        <v>3400000</v>
      </c>
      <c r="G67" s="74">
        <v>3372411</v>
      </c>
      <c r="H67" s="40">
        <f t="shared" si="6"/>
        <v>27589</v>
      </c>
      <c r="I67" s="40"/>
    </row>
    <row r="68" spans="1:9" ht="20">
      <c r="A68" s="44"/>
      <c r="B68" s="37" t="s">
        <v>6</v>
      </c>
      <c r="C68" s="38" t="s">
        <v>7</v>
      </c>
      <c r="D68" s="37" t="s">
        <v>155</v>
      </c>
      <c r="E68" s="39" t="s">
        <v>156</v>
      </c>
      <c r="F68" s="40">
        <v>200000</v>
      </c>
      <c r="G68" s="74">
        <v>117444</v>
      </c>
      <c r="H68" s="40">
        <f t="shared" si="6"/>
        <v>82556</v>
      </c>
      <c r="I68" s="40"/>
    </row>
    <row r="69" spans="1:9" ht="20">
      <c r="A69" s="44"/>
      <c r="B69" s="37" t="s">
        <v>6</v>
      </c>
      <c r="C69" s="38" t="s">
        <v>7</v>
      </c>
      <c r="D69" s="37">
        <v>425310</v>
      </c>
      <c r="E69" s="47" t="s">
        <v>157</v>
      </c>
      <c r="F69" s="40">
        <v>50000</v>
      </c>
      <c r="G69" s="74">
        <v>2470</v>
      </c>
      <c r="H69" s="40">
        <f t="shared" si="6"/>
        <v>47530</v>
      </c>
      <c r="I69" s="40"/>
    </row>
    <row r="70" spans="1:9" ht="20">
      <c r="A70" s="44"/>
      <c r="B70" s="37" t="s">
        <v>6</v>
      </c>
      <c r="C70" s="38" t="s">
        <v>7</v>
      </c>
      <c r="D70" s="37">
        <v>425320</v>
      </c>
      <c r="E70" s="47" t="s">
        <v>158</v>
      </c>
      <c r="F70" s="40">
        <v>10000</v>
      </c>
      <c r="G70" s="52">
        <v>0</v>
      </c>
      <c r="H70" s="40">
        <f t="shared" si="6"/>
        <v>10000</v>
      </c>
      <c r="I70" s="40"/>
    </row>
    <row r="71" spans="1:9" ht="20">
      <c r="A71" s="44"/>
      <c r="B71" s="37" t="s">
        <v>6</v>
      </c>
      <c r="C71" s="38" t="s">
        <v>7</v>
      </c>
      <c r="D71" s="37">
        <v>425360</v>
      </c>
      <c r="E71" s="47" t="s">
        <v>159</v>
      </c>
      <c r="F71" s="40">
        <v>0</v>
      </c>
      <c r="G71" s="40">
        <v>0</v>
      </c>
      <c r="H71" s="40">
        <f t="shared" si="6"/>
        <v>0</v>
      </c>
      <c r="I71" s="40"/>
    </row>
    <row r="72" spans="1:9" ht="20">
      <c r="A72" s="44"/>
      <c r="B72" s="37" t="s">
        <v>6</v>
      </c>
      <c r="C72" s="38" t="s">
        <v>7</v>
      </c>
      <c r="D72" s="37" t="s">
        <v>160</v>
      </c>
      <c r="E72" s="47" t="s">
        <v>161</v>
      </c>
      <c r="F72" s="40">
        <v>200000</v>
      </c>
      <c r="G72" s="74">
        <v>106200</v>
      </c>
      <c r="H72" s="40">
        <f t="shared" si="6"/>
        <v>93800</v>
      </c>
      <c r="I72" s="40"/>
    </row>
    <row r="73" spans="1:9" ht="20">
      <c r="A73" s="44"/>
      <c r="B73" s="37" t="s">
        <v>6</v>
      </c>
      <c r="C73" s="38" t="s">
        <v>7</v>
      </c>
      <c r="D73" s="37" t="s">
        <v>162</v>
      </c>
      <c r="E73" s="47" t="s">
        <v>163</v>
      </c>
      <c r="F73" s="40">
        <v>700000</v>
      </c>
      <c r="G73" s="74">
        <v>266028</v>
      </c>
      <c r="H73" s="40">
        <f t="shared" si="6"/>
        <v>433972</v>
      </c>
      <c r="I73" s="40"/>
    </row>
    <row r="74" spans="1:9" ht="20">
      <c r="A74" s="44"/>
      <c r="B74" s="37" t="s">
        <v>6</v>
      </c>
      <c r="C74" s="38" t="s">
        <v>7</v>
      </c>
      <c r="D74" s="37" t="s">
        <v>164</v>
      </c>
      <c r="E74" s="47" t="s">
        <v>165</v>
      </c>
      <c r="F74" s="40">
        <v>800000</v>
      </c>
      <c r="G74" s="74">
        <v>586910</v>
      </c>
      <c r="H74" s="40">
        <f t="shared" si="6"/>
        <v>213090</v>
      </c>
      <c r="I74" s="40"/>
    </row>
    <row r="75" spans="1:9" ht="20">
      <c r="A75" s="44"/>
      <c r="B75" s="37" t="s">
        <v>6</v>
      </c>
      <c r="C75" s="38" t="s">
        <v>7</v>
      </c>
      <c r="D75" s="37" t="s">
        <v>166</v>
      </c>
      <c r="E75" s="47" t="s">
        <v>167</v>
      </c>
      <c r="F75" s="40">
        <v>400000</v>
      </c>
      <c r="G75" s="74">
        <v>247800</v>
      </c>
      <c r="H75" s="40">
        <f t="shared" si="6"/>
        <v>152200</v>
      </c>
      <c r="I75" s="40"/>
    </row>
    <row r="76" spans="1:9" ht="20">
      <c r="A76" s="44"/>
      <c r="B76" s="37">
        <v>20</v>
      </c>
      <c r="C76" s="38" t="s">
        <v>7</v>
      </c>
      <c r="D76" s="37">
        <v>425980</v>
      </c>
      <c r="E76" s="50" t="s">
        <v>168</v>
      </c>
      <c r="F76" s="40">
        <v>100000</v>
      </c>
      <c r="G76" s="74">
        <v>0</v>
      </c>
      <c r="H76" s="40">
        <f t="shared" si="6"/>
        <v>100000</v>
      </c>
      <c r="I76" s="40"/>
    </row>
    <row r="77" spans="1:9" ht="20">
      <c r="A77" s="44"/>
      <c r="B77" s="37" t="s">
        <v>6</v>
      </c>
      <c r="C77" s="38" t="s">
        <v>7</v>
      </c>
      <c r="D77" s="37" t="s">
        <v>169</v>
      </c>
      <c r="E77" s="47" t="s">
        <v>170</v>
      </c>
      <c r="F77" s="40">
        <v>3000000</v>
      </c>
      <c r="G77" s="74">
        <v>2827052</v>
      </c>
      <c r="H77" s="40">
        <f t="shared" si="6"/>
        <v>172948</v>
      </c>
      <c r="I77" s="40"/>
    </row>
    <row r="78" spans="1:9" ht="21">
      <c r="A78" s="33" t="s">
        <v>5</v>
      </c>
      <c r="B78" s="33" t="s">
        <v>6</v>
      </c>
      <c r="C78" s="34" t="s">
        <v>7</v>
      </c>
      <c r="D78" s="33" t="s">
        <v>24</v>
      </c>
      <c r="E78" s="34" t="s">
        <v>25</v>
      </c>
      <c r="F78" s="42">
        <f>SUM(F79:F83)</f>
        <v>25000000</v>
      </c>
      <c r="G78" s="36">
        <f>SUM(G79:G83)</f>
        <v>23204494</v>
      </c>
      <c r="H78" s="36">
        <f t="shared" si="6"/>
        <v>1795506</v>
      </c>
      <c r="I78" s="36">
        <f>G78/F78*100</f>
        <v>92.817976000000002</v>
      </c>
    </row>
    <row r="79" spans="1:9" ht="20">
      <c r="A79" s="44"/>
      <c r="B79" s="37" t="s">
        <v>6</v>
      </c>
      <c r="C79" s="38" t="s">
        <v>7</v>
      </c>
      <c r="D79" s="37" t="s">
        <v>171</v>
      </c>
      <c r="E79" s="47" t="s">
        <v>172</v>
      </c>
      <c r="F79" s="40">
        <v>8000000</v>
      </c>
      <c r="G79" s="52">
        <v>7670683</v>
      </c>
      <c r="H79" s="40">
        <f t="shared" si="6"/>
        <v>329317</v>
      </c>
      <c r="I79" s="40"/>
    </row>
    <row r="80" spans="1:9" ht="20">
      <c r="A80" s="44"/>
      <c r="B80" s="37" t="s">
        <v>6</v>
      </c>
      <c r="C80" s="38" t="s">
        <v>7</v>
      </c>
      <c r="D80" s="37" t="s">
        <v>173</v>
      </c>
      <c r="E80" s="47" t="s">
        <v>174</v>
      </c>
      <c r="F80" s="40">
        <v>4600000</v>
      </c>
      <c r="G80" s="52">
        <v>4001090</v>
      </c>
      <c r="H80" s="40">
        <f t="shared" ref="H80:H87" si="7">F80-G80</f>
        <v>598910</v>
      </c>
      <c r="I80" s="40"/>
    </row>
    <row r="81" spans="1:9" ht="20">
      <c r="A81" s="44"/>
      <c r="B81" s="37" t="s">
        <v>6</v>
      </c>
      <c r="C81" s="38" t="s">
        <v>7</v>
      </c>
      <c r="D81" s="37" t="s">
        <v>175</v>
      </c>
      <c r="E81" s="47" t="s">
        <v>176</v>
      </c>
      <c r="F81" s="40">
        <v>100000</v>
      </c>
      <c r="G81" s="52">
        <v>36328</v>
      </c>
      <c r="H81" s="40">
        <f t="shared" si="7"/>
        <v>63672</v>
      </c>
      <c r="I81" s="40"/>
    </row>
    <row r="82" spans="1:9" ht="20">
      <c r="A82" s="44"/>
      <c r="B82" s="37" t="s">
        <v>6</v>
      </c>
      <c r="C82" s="38" t="s">
        <v>7</v>
      </c>
      <c r="D82" s="37" t="s">
        <v>177</v>
      </c>
      <c r="E82" s="47" t="s">
        <v>178</v>
      </c>
      <c r="F82" s="40">
        <v>2300000</v>
      </c>
      <c r="G82" s="52">
        <v>2267503</v>
      </c>
      <c r="H82" s="40">
        <f t="shared" si="7"/>
        <v>32497</v>
      </c>
      <c r="I82" s="40"/>
    </row>
    <row r="83" spans="1:9" ht="20">
      <c r="A83" s="44"/>
      <c r="B83" s="37" t="s">
        <v>6</v>
      </c>
      <c r="C83" s="38" t="s">
        <v>7</v>
      </c>
      <c r="D83" s="37">
        <v>426990</v>
      </c>
      <c r="E83" s="47" t="s">
        <v>179</v>
      </c>
      <c r="F83" s="40">
        <v>10000000</v>
      </c>
      <c r="G83" s="52">
        <v>9228890</v>
      </c>
      <c r="H83" s="40">
        <f t="shared" si="7"/>
        <v>771110</v>
      </c>
      <c r="I83" s="40"/>
    </row>
    <row r="84" spans="1:9" ht="21">
      <c r="A84" s="33" t="s">
        <v>5</v>
      </c>
      <c r="B84" s="33" t="s">
        <v>6</v>
      </c>
      <c r="C84" s="34" t="s">
        <v>7</v>
      </c>
      <c r="D84" s="33" t="s">
        <v>26</v>
      </c>
      <c r="E84" s="34" t="s">
        <v>27</v>
      </c>
      <c r="F84" s="42">
        <f>SUM(F85)</f>
        <v>30700000</v>
      </c>
      <c r="G84" s="36">
        <f>SUM(G85)</f>
        <v>26937536</v>
      </c>
      <c r="H84" s="36">
        <f t="shared" si="7"/>
        <v>3762464</v>
      </c>
      <c r="I84" s="36">
        <f>G84/F84*100</f>
        <v>87.744416938110746</v>
      </c>
    </row>
    <row r="85" spans="1:9" ht="20">
      <c r="A85" s="55"/>
      <c r="B85" s="44">
        <v>20</v>
      </c>
      <c r="C85" s="38" t="s">
        <v>7</v>
      </c>
      <c r="D85" s="44">
        <v>427110</v>
      </c>
      <c r="E85" s="38" t="s">
        <v>27</v>
      </c>
      <c r="F85" s="7">
        <v>30700000</v>
      </c>
      <c r="G85" s="7">
        <v>26937536</v>
      </c>
      <c r="H85" s="7">
        <f t="shared" si="7"/>
        <v>3762464</v>
      </c>
      <c r="I85" s="7"/>
    </row>
    <row r="86" spans="1:9" ht="21">
      <c r="A86" s="33" t="s">
        <v>5</v>
      </c>
      <c r="B86" s="33" t="s">
        <v>6</v>
      </c>
      <c r="C86" s="34" t="s">
        <v>7</v>
      </c>
      <c r="D86" s="33" t="s">
        <v>28</v>
      </c>
      <c r="E86" s="34" t="s">
        <v>29</v>
      </c>
      <c r="F86" s="42">
        <f>SUM(F87:F89)</f>
        <v>2500000</v>
      </c>
      <c r="G86" s="36">
        <f>SUM(G87:G89)</f>
        <v>2090151</v>
      </c>
      <c r="H86" s="36">
        <f t="shared" si="7"/>
        <v>409849</v>
      </c>
      <c r="I86" s="36">
        <f>G86/F86*100</f>
        <v>83.606040000000007</v>
      </c>
    </row>
    <row r="87" spans="1:9" ht="20">
      <c r="A87" s="44"/>
      <c r="B87" s="37" t="s">
        <v>6</v>
      </c>
      <c r="C87" s="38" t="s">
        <v>7</v>
      </c>
      <c r="D87" s="56">
        <v>464910</v>
      </c>
      <c r="E87" s="57" t="s">
        <v>180</v>
      </c>
      <c r="F87" s="58">
        <v>85000</v>
      </c>
      <c r="G87" s="40">
        <v>81041</v>
      </c>
      <c r="H87" s="58">
        <f t="shared" si="7"/>
        <v>3959</v>
      </c>
      <c r="I87" s="58"/>
    </row>
    <row r="88" spans="1:9" ht="20">
      <c r="A88" s="44"/>
      <c r="B88" s="37" t="s">
        <v>6</v>
      </c>
      <c r="C88" s="38" t="s">
        <v>7</v>
      </c>
      <c r="D88" s="37" t="s">
        <v>181</v>
      </c>
      <c r="E88" s="47" t="s">
        <v>182</v>
      </c>
      <c r="F88" s="40">
        <v>610000</v>
      </c>
      <c r="G88" s="40">
        <v>609414</v>
      </c>
      <c r="H88" s="58">
        <f t="shared" ref="H88:H91" si="8">F88-G88</f>
        <v>586</v>
      </c>
      <c r="I88" s="40"/>
    </row>
    <row r="89" spans="1:9" ht="20">
      <c r="A89" s="44"/>
      <c r="B89" s="37" t="s">
        <v>6</v>
      </c>
      <c r="C89" s="38" t="s">
        <v>7</v>
      </c>
      <c r="D89" s="37" t="s">
        <v>183</v>
      </c>
      <c r="E89" s="47" t="s">
        <v>184</v>
      </c>
      <c r="F89" s="40">
        <v>1805000</v>
      </c>
      <c r="G89" s="40">
        <v>1399696</v>
      </c>
      <c r="H89" s="58">
        <f t="shared" si="8"/>
        <v>405304</v>
      </c>
      <c r="I89" s="40"/>
    </row>
    <row r="90" spans="1:9" ht="21">
      <c r="A90" s="33">
        <v>630</v>
      </c>
      <c r="B90" s="33" t="s">
        <v>6</v>
      </c>
      <c r="C90" s="34" t="s">
        <v>7</v>
      </c>
      <c r="D90" s="33" t="s">
        <v>47</v>
      </c>
      <c r="E90" s="34" t="s">
        <v>30</v>
      </c>
      <c r="F90" s="42">
        <f>SUM(F91:F95)</f>
        <v>45900000</v>
      </c>
      <c r="G90" s="36">
        <f>SUM(G91:G95)</f>
        <v>27493022</v>
      </c>
      <c r="H90" s="36">
        <f t="shared" si="8"/>
        <v>18406978</v>
      </c>
      <c r="I90" s="36">
        <f>G90/F90*100</f>
        <v>59.897651416122002</v>
      </c>
    </row>
    <row r="91" spans="1:9" ht="20">
      <c r="A91" s="44"/>
      <c r="B91" s="56">
        <v>20</v>
      </c>
      <c r="C91" s="38" t="s">
        <v>7</v>
      </c>
      <c r="D91" s="56">
        <v>480140</v>
      </c>
      <c r="E91" s="57" t="s">
        <v>185</v>
      </c>
      <c r="F91" s="58">
        <v>30500000</v>
      </c>
      <c r="G91" s="58">
        <v>21060280</v>
      </c>
      <c r="H91" s="58">
        <f t="shared" si="8"/>
        <v>9439720</v>
      </c>
      <c r="I91" s="58"/>
    </row>
    <row r="92" spans="1:9" ht="20">
      <c r="A92" s="44"/>
      <c r="B92" s="56">
        <v>20</v>
      </c>
      <c r="C92" s="38" t="s">
        <v>7</v>
      </c>
      <c r="D92" s="56">
        <v>480150</v>
      </c>
      <c r="E92" s="57" t="s">
        <v>186</v>
      </c>
      <c r="F92" s="58">
        <v>0</v>
      </c>
      <c r="G92" s="58">
        <v>0</v>
      </c>
      <c r="H92" s="58">
        <f t="shared" ref="H92:H100" si="9">F92-G92</f>
        <v>0</v>
      </c>
      <c r="I92" s="58"/>
    </row>
    <row r="93" spans="1:9" ht="20">
      <c r="A93" s="44"/>
      <c r="B93" s="56">
        <v>20</v>
      </c>
      <c r="C93" s="38" t="s">
        <v>7</v>
      </c>
      <c r="D93" s="56">
        <v>480160</v>
      </c>
      <c r="E93" s="57" t="s">
        <v>187</v>
      </c>
      <c r="F93" s="58">
        <v>0</v>
      </c>
      <c r="G93" s="58">
        <v>0</v>
      </c>
      <c r="H93" s="58">
        <f t="shared" si="9"/>
        <v>0</v>
      </c>
      <c r="I93" s="58"/>
    </row>
    <row r="94" spans="1:9" ht="20">
      <c r="A94" s="44"/>
      <c r="B94" s="37" t="s">
        <v>6</v>
      </c>
      <c r="C94" s="38" t="s">
        <v>7</v>
      </c>
      <c r="D94" s="37" t="s">
        <v>188</v>
      </c>
      <c r="E94" s="47" t="s">
        <v>189</v>
      </c>
      <c r="F94" s="40">
        <v>14400000</v>
      </c>
      <c r="G94" s="40">
        <v>6432742</v>
      </c>
      <c r="H94" s="58">
        <f t="shared" si="9"/>
        <v>7967258</v>
      </c>
      <c r="I94" s="40"/>
    </row>
    <row r="95" spans="1:9" ht="20">
      <c r="A95" s="37"/>
      <c r="B95" s="37">
        <v>20</v>
      </c>
      <c r="C95" s="38" t="s">
        <v>7</v>
      </c>
      <c r="D95" s="37">
        <v>480290</v>
      </c>
      <c r="E95" s="47" t="s">
        <v>190</v>
      </c>
      <c r="F95" s="40">
        <v>1000000</v>
      </c>
      <c r="G95" s="40">
        <v>0</v>
      </c>
      <c r="H95" s="58">
        <f t="shared" si="9"/>
        <v>1000000</v>
      </c>
      <c r="I95" s="40"/>
    </row>
    <row r="96" spans="1:9" ht="21">
      <c r="A96" s="33">
        <v>630</v>
      </c>
      <c r="B96" s="33">
        <v>20</v>
      </c>
      <c r="C96" s="34" t="s">
        <v>7</v>
      </c>
      <c r="D96" s="33">
        <v>483</v>
      </c>
      <c r="E96" s="34" t="s">
        <v>31</v>
      </c>
      <c r="F96" s="42">
        <f>SUM(F97:F98)</f>
        <v>2000000</v>
      </c>
      <c r="G96" s="36">
        <f>SUM(G97:G98)</f>
        <v>675250</v>
      </c>
      <c r="H96" s="36">
        <f t="shared" si="9"/>
        <v>1324750</v>
      </c>
      <c r="I96" s="36">
        <f>G96/F96*100</f>
        <v>33.762500000000003</v>
      </c>
    </row>
    <row r="97" spans="1:9" ht="20">
      <c r="A97" s="37"/>
      <c r="B97" s="37">
        <v>20</v>
      </c>
      <c r="C97" s="38" t="s">
        <v>7</v>
      </c>
      <c r="D97" s="37">
        <v>483110</v>
      </c>
      <c r="E97" s="47" t="s">
        <v>191</v>
      </c>
      <c r="F97" s="40">
        <v>1000000</v>
      </c>
      <c r="G97" s="40">
        <v>613600</v>
      </c>
      <c r="H97" s="40">
        <f t="shared" si="9"/>
        <v>386400</v>
      </c>
      <c r="I97" s="40"/>
    </row>
    <row r="98" spans="1:9" ht="20">
      <c r="A98" s="37"/>
      <c r="B98" s="37">
        <v>20</v>
      </c>
      <c r="C98" s="38" t="s">
        <v>7</v>
      </c>
      <c r="D98" s="37">
        <v>483190</v>
      </c>
      <c r="E98" s="47" t="s">
        <v>192</v>
      </c>
      <c r="F98" s="40">
        <v>1000000</v>
      </c>
      <c r="G98" s="40">
        <v>61650</v>
      </c>
      <c r="H98" s="40">
        <f t="shared" si="9"/>
        <v>938350</v>
      </c>
      <c r="I98" s="40"/>
    </row>
    <row r="99" spans="1:9" ht="21">
      <c r="A99" s="33" t="s">
        <v>5</v>
      </c>
      <c r="B99" s="33" t="s">
        <v>6</v>
      </c>
      <c r="C99" s="34" t="s">
        <v>193</v>
      </c>
      <c r="D99" s="33" t="s">
        <v>32</v>
      </c>
      <c r="E99" s="34" t="s">
        <v>33</v>
      </c>
      <c r="F99" s="42">
        <f>SUM(F100:F102)</f>
        <v>10500000</v>
      </c>
      <c r="G99" s="36">
        <f>SUM(G100:G102)</f>
        <v>90688</v>
      </c>
      <c r="H99" s="36">
        <f t="shared" si="9"/>
        <v>10409312</v>
      </c>
      <c r="I99" s="36">
        <f>G99/F99*100</f>
        <v>0.86369523809523807</v>
      </c>
    </row>
    <row r="100" spans="1:9" ht="20">
      <c r="A100" s="44"/>
      <c r="B100" s="44">
        <v>20</v>
      </c>
      <c r="C100" s="38" t="s">
        <v>7</v>
      </c>
      <c r="D100" s="37" t="s">
        <v>194</v>
      </c>
      <c r="E100" s="47" t="s">
        <v>195</v>
      </c>
      <c r="F100" s="40">
        <v>9500000</v>
      </c>
      <c r="G100" s="40">
        <v>90688</v>
      </c>
      <c r="H100" s="40">
        <f t="shared" si="9"/>
        <v>9409312</v>
      </c>
      <c r="I100" s="40"/>
    </row>
    <row r="101" spans="1:9" ht="20">
      <c r="A101" s="44"/>
      <c r="B101" s="44">
        <v>20</v>
      </c>
      <c r="C101" s="38" t="s">
        <v>7</v>
      </c>
      <c r="D101" s="37">
        <v>485320</v>
      </c>
      <c r="E101" s="47" t="s">
        <v>196</v>
      </c>
      <c r="F101" s="40">
        <v>500000</v>
      </c>
      <c r="G101" s="40">
        <v>0</v>
      </c>
      <c r="H101" s="40">
        <f t="shared" ref="H101:H147" si="10">F101-G101</f>
        <v>500000</v>
      </c>
      <c r="I101" s="40"/>
    </row>
    <row r="102" spans="1:9" ht="20">
      <c r="A102" s="44"/>
      <c r="B102" s="44">
        <v>20</v>
      </c>
      <c r="C102" s="38" t="s">
        <v>7</v>
      </c>
      <c r="D102" s="37">
        <v>485710</v>
      </c>
      <c r="E102" s="47" t="s">
        <v>197</v>
      </c>
      <c r="F102" s="40">
        <v>500000</v>
      </c>
      <c r="G102" s="40">
        <v>0</v>
      </c>
      <c r="H102" s="40">
        <f t="shared" si="10"/>
        <v>500000</v>
      </c>
      <c r="I102" s="40"/>
    </row>
    <row r="103" spans="1:9">
      <c r="A103" s="33" t="s">
        <v>5</v>
      </c>
      <c r="B103" s="33" t="s">
        <v>34</v>
      </c>
      <c r="C103" s="34" t="s">
        <v>35</v>
      </c>
      <c r="D103" s="33" t="s">
        <v>22</v>
      </c>
      <c r="E103" s="34" t="s">
        <v>23</v>
      </c>
      <c r="F103" s="42">
        <f>SUM(F104)</f>
        <v>7000000</v>
      </c>
      <c r="G103" s="36">
        <f>SUM(G104)</f>
        <v>5010628</v>
      </c>
      <c r="H103" s="36">
        <f t="shared" si="10"/>
        <v>1989372</v>
      </c>
      <c r="I103" s="36">
        <f>G103/F103*100</f>
        <v>71.580399999999997</v>
      </c>
    </row>
    <row r="104" spans="1:9">
      <c r="A104" s="44"/>
      <c r="B104" s="44">
        <v>21</v>
      </c>
      <c r="C104" s="38" t="s">
        <v>35</v>
      </c>
      <c r="D104" s="44">
        <v>425990</v>
      </c>
      <c r="E104" s="38" t="s">
        <v>170</v>
      </c>
      <c r="F104" s="7">
        <v>7000000</v>
      </c>
      <c r="G104" s="7">
        <v>5010628</v>
      </c>
      <c r="H104" s="7">
        <f t="shared" si="10"/>
        <v>1989372</v>
      </c>
      <c r="I104" s="7"/>
    </row>
    <row r="105" spans="1:9">
      <c r="A105" s="33" t="s">
        <v>5</v>
      </c>
      <c r="B105" s="33" t="s">
        <v>34</v>
      </c>
      <c r="C105" s="34" t="s">
        <v>35</v>
      </c>
      <c r="D105" s="33" t="s">
        <v>24</v>
      </c>
      <c r="E105" s="34" t="s">
        <v>25</v>
      </c>
      <c r="F105" s="42">
        <f>SUM(F106)</f>
        <v>2400000</v>
      </c>
      <c r="G105" s="36">
        <f>SUM(G106)</f>
        <v>262526</v>
      </c>
      <c r="H105" s="36">
        <f t="shared" si="10"/>
        <v>2137474</v>
      </c>
      <c r="I105" s="36">
        <f>G105/F105*100</f>
        <v>10.938583333333334</v>
      </c>
    </row>
    <row r="106" spans="1:9">
      <c r="A106" s="37"/>
      <c r="B106" s="37">
        <v>21</v>
      </c>
      <c r="C106" s="47" t="s">
        <v>35</v>
      </c>
      <c r="D106" s="37">
        <v>426990</v>
      </c>
      <c r="E106" s="47" t="s">
        <v>179</v>
      </c>
      <c r="F106" s="40">
        <v>2400000</v>
      </c>
      <c r="G106" s="40">
        <v>262526</v>
      </c>
      <c r="H106" s="40">
        <f t="shared" si="10"/>
        <v>2137474</v>
      </c>
      <c r="I106" s="40"/>
    </row>
    <row r="107" spans="1:9" ht="21">
      <c r="A107" s="33" t="s">
        <v>5</v>
      </c>
      <c r="B107" s="33" t="s">
        <v>198</v>
      </c>
      <c r="C107" s="34" t="s">
        <v>36</v>
      </c>
      <c r="D107" s="33" t="s">
        <v>20</v>
      </c>
      <c r="E107" s="34" t="s">
        <v>21</v>
      </c>
      <c r="F107" s="42">
        <f>SUM(F108:F109)</f>
        <v>3400000</v>
      </c>
      <c r="G107" s="36">
        <f>SUM(G108:G109)</f>
        <v>1154700</v>
      </c>
      <c r="H107" s="36">
        <f t="shared" si="10"/>
        <v>2245300</v>
      </c>
      <c r="I107" s="36">
        <f>G107/F107*100</f>
        <v>33.961764705882352</v>
      </c>
    </row>
    <row r="108" spans="1:9" ht="20">
      <c r="A108" s="44"/>
      <c r="B108" s="44">
        <v>22</v>
      </c>
      <c r="C108" s="38" t="s">
        <v>199</v>
      </c>
      <c r="D108" s="44">
        <v>424210</v>
      </c>
      <c r="E108" s="38" t="s">
        <v>133</v>
      </c>
      <c r="F108" s="7">
        <v>2000000</v>
      </c>
      <c r="G108" s="7">
        <v>1154700</v>
      </c>
      <c r="H108" s="7">
        <f t="shared" si="10"/>
        <v>845300</v>
      </c>
      <c r="I108" s="7"/>
    </row>
    <row r="109" spans="1:9" ht="20">
      <c r="A109" s="44"/>
      <c r="B109" s="44">
        <v>22</v>
      </c>
      <c r="C109" s="38" t="s">
        <v>199</v>
      </c>
      <c r="D109" s="37">
        <v>424440</v>
      </c>
      <c r="E109" s="47" t="s">
        <v>143</v>
      </c>
      <c r="F109" s="40">
        <v>1400000</v>
      </c>
      <c r="G109" s="7">
        <v>0</v>
      </c>
      <c r="H109" s="7">
        <f t="shared" si="10"/>
        <v>1400000</v>
      </c>
      <c r="I109" s="7"/>
    </row>
    <row r="110" spans="1:9" ht="21">
      <c r="A110" s="77" t="s">
        <v>5</v>
      </c>
      <c r="B110" s="33" t="s">
        <v>198</v>
      </c>
      <c r="C110" s="34" t="s">
        <v>36</v>
      </c>
      <c r="D110" s="33">
        <v>425</v>
      </c>
      <c r="E110" s="34" t="s">
        <v>23</v>
      </c>
      <c r="F110" s="82">
        <v>100000</v>
      </c>
      <c r="G110" s="81">
        <f>G111</f>
        <v>74435</v>
      </c>
      <c r="H110" s="81">
        <f>F110-G110</f>
        <v>25565</v>
      </c>
      <c r="I110" s="78"/>
    </row>
    <row r="111" spans="1:9" ht="20">
      <c r="A111" s="44">
        <v>630</v>
      </c>
      <c r="B111" s="44">
        <v>22</v>
      </c>
      <c r="C111" s="38" t="s">
        <v>199</v>
      </c>
      <c r="D111" s="44">
        <v>425980</v>
      </c>
      <c r="E111" s="38" t="s">
        <v>168</v>
      </c>
      <c r="F111" s="7">
        <f>F110</f>
        <v>100000</v>
      </c>
      <c r="G111" s="7">
        <v>74435</v>
      </c>
      <c r="H111" s="7">
        <f>F111-G111</f>
        <v>25565</v>
      </c>
      <c r="I111" s="7"/>
    </row>
    <row r="112" spans="1:9" ht="21">
      <c r="A112" s="77" t="s">
        <v>5</v>
      </c>
      <c r="B112" s="33" t="s">
        <v>198</v>
      </c>
      <c r="C112" s="34" t="s">
        <v>36</v>
      </c>
      <c r="D112" s="33" t="s">
        <v>47</v>
      </c>
      <c r="E112" s="34" t="s">
        <v>30</v>
      </c>
      <c r="F112" s="42">
        <f>SUM(F113:F114)</f>
        <v>600000</v>
      </c>
      <c r="G112" s="36">
        <f>M110</f>
        <v>0</v>
      </c>
      <c r="H112" s="36">
        <f t="shared" si="10"/>
        <v>600000</v>
      </c>
      <c r="I112" s="36">
        <f>G112/F112*100</f>
        <v>0</v>
      </c>
    </row>
    <row r="113" spans="1:9" ht="20">
      <c r="A113" s="37"/>
      <c r="B113" s="37">
        <v>22</v>
      </c>
      <c r="C113" s="38" t="s">
        <v>199</v>
      </c>
      <c r="D113" s="37">
        <v>480140</v>
      </c>
      <c r="E113" s="47" t="s">
        <v>185</v>
      </c>
      <c r="F113" s="40">
        <v>300000</v>
      </c>
      <c r="G113" s="40">
        <v>0</v>
      </c>
      <c r="H113" s="40">
        <f t="shared" si="10"/>
        <v>300000</v>
      </c>
      <c r="I113" s="40"/>
    </row>
    <row r="114" spans="1:9" ht="20">
      <c r="A114" s="37"/>
      <c r="B114" s="37">
        <v>22</v>
      </c>
      <c r="C114" s="38" t="s">
        <v>199</v>
      </c>
      <c r="D114" s="37">
        <v>480190</v>
      </c>
      <c r="E114" s="47" t="s">
        <v>189</v>
      </c>
      <c r="F114" s="40">
        <v>300000</v>
      </c>
      <c r="G114" s="40">
        <v>0</v>
      </c>
      <c r="H114" s="40">
        <f t="shared" si="10"/>
        <v>300000</v>
      </c>
      <c r="I114" s="40"/>
    </row>
    <row r="115" spans="1:9" ht="21">
      <c r="A115" s="33" t="s">
        <v>5</v>
      </c>
      <c r="B115" s="33" t="s">
        <v>198</v>
      </c>
      <c r="C115" s="34" t="s">
        <v>36</v>
      </c>
      <c r="D115" s="33" t="s">
        <v>200</v>
      </c>
      <c r="E115" s="34" t="s">
        <v>37</v>
      </c>
      <c r="F115" s="42">
        <f>SUM(F116:F117)</f>
        <v>5000000</v>
      </c>
      <c r="G115" s="36">
        <f>SUM(G116:G117)</f>
        <v>3994716</v>
      </c>
      <c r="H115" s="36">
        <f t="shared" si="10"/>
        <v>1005284</v>
      </c>
      <c r="I115" s="36">
        <f>G115/F115*100</f>
        <v>79.894319999999993</v>
      </c>
    </row>
    <row r="116" spans="1:9" ht="20">
      <c r="A116" s="44"/>
      <c r="B116" s="44">
        <v>22</v>
      </c>
      <c r="C116" s="38" t="s">
        <v>199</v>
      </c>
      <c r="D116" s="44">
        <v>481220</v>
      </c>
      <c r="E116" s="38" t="s">
        <v>201</v>
      </c>
      <c r="F116" s="7">
        <v>1000000</v>
      </c>
      <c r="G116" s="7">
        <v>0</v>
      </c>
      <c r="H116" s="7">
        <f t="shared" si="10"/>
        <v>1000000</v>
      </c>
      <c r="I116" s="7"/>
    </row>
    <row r="117" spans="1:9" ht="20">
      <c r="A117" s="44"/>
      <c r="B117" s="44">
        <v>22</v>
      </c>
      <c r="C117" s="38" t="s">
        <v>199</v>
      </c>
      <c r="D117" s="44">
        <v>481230</v>
      </c>
      <c r="E117" s="38" t="s">
        <v>202</v>
      </c>
      <c r="F117" s="7">
        <v>4000000</v>
      </c>
      <c r="G117" s="7">
        <v>3994716</v>
      </c>
      <c r="H117" s="7">
        <f t="shared" si="10"/>
        <v>5284</v>
      </c>
      <c r="I117" s="7"/>
    </row>
    <row r="118" spans="1:9">
      <c r="A118" s="33">
        <v>630</v>
      </c>
      <c r="B118" s="33" t="s">
        <v>38</v>
      </c>
      <c r="C118" s="34" t="s">
        <v>39</v>
      </c>
      <c r="D118" s="33" t="s">
        <v>18</v>
      </c>
      <c r="E118" s="34" t="s">
        <v>19</v>
      </c>
      <c r="F118" s="42">
        <f>SUM(F119)</f>
        <v>300000</v>
      </c>
      <c r="G118" s="36">
        <f>SUM(G119)</f>
        <v>108501</v>
      </c>
      <c r="H118" s="36">
        <f t="shared" si="10"/>
        <v>191499</v>
      </c>
      <c r="I118" s="36">
        <f>G118/F118*100</f>
        <v>36.167000000000002</v>
      </c>
    </row>
    <row r="119" spans="1:9">
      <c r="A119" s="55"/>
      <c r="B119" s="44">
        <v>23</v>
      </c>
      <c r="C119" s="38" t="s">
        <v>39</v>
      </c>
      <c r="D119" s="44">
        <v>423990</v>
      </c>
      <c r="E119" s="38" t="s">
        <v>129</v>
      </c>
      <c r="F119" s="7">
        <v>300000</v>
      </c>
      <c r="G119" s="7">
        <v>108501</v>
      </c>
      <c r="H119" s="7">
        <f t="shared" si="10"/>
        <v>191499</v>
      </c>
      <c r="I119" s="11"/>
    </row>
    <row r="120" spans="1:9">
      <c r="A120" s="33">
        <v>630</v>
      </c>
      <c r="B120" s="33" t="s">
        <v>38</v>
      </c>
      <c r="C120" s="34" t="s">
        <v>39</v>
      </c>
      <c r="D120" s="33" t="s">
        <v>20</v>
      </c>
      <c r="E120" s="34" t="s">
        <v>21</v>
      </c>
      <c r="F120" s="42">
        <f>SUM(F121:F122)</f>
        <v>2340000</v>
      </c>
      <c r="G120" s="36">
        <f>SUM(G121:G122)</f>
        <v>137958</v>
      </c>
      <c r="H120" s="36">
        <f t="shared" si="10"/>
        <v>2202042</v>
      </c>
      <c r="I120" s="36">
        <f>G120/F120*100</f>
        <v>5.8956410256410257</v>
      </c>
    </row>
    <row r="121" spans="1:9">
      <c r="A121" s="55"/>
      <c r="B121" s="44">
        <v>23</v>
      </c>
      <c r="C121" s="38" t="s">
        <v>39</v>
      </c>
      <c r="D121" s="44">
        <v>424210</v>
      </c>
      <c r="E121" s="38" t="s">
        <v>133</v>
      </c>
      <c r="F121" s="7">
        <v>500000</v>
      </c>
      <c r="G121" s="7">
        <v>137958</v>
      </c>
      <c r="H121" s="7">
        <f t="shared" si="10"/>
        <v>362042</v>
      </c>
      <c r="I121" s="11"/>
    </row>
    <row r="122" spans="1:9">
      <c r="A122" s="44"/>
      <c r="B122" s="44">
        <v>23</v>
      </c>
      <c r="C122" s="38" t="s">
        <v>39</v>
      </c>
      <c r="D122" s="44">
        <v>424440</v>
      </c>
      <c r="E122" s="38" t="s">
        <v>203</v>
      </c>
      <c r="F122" s="7">
        <v>1840000</v>
      </c>
      <c r="G122" s="7">
        <v>0</v>
      </c>
      <c r="H122" s="7">
        <f t="shared" si="10"/>
        <v>1840000</v>
      </c>
      <c r="I122" s="7"/>
    </row>
    <row r="123" spans="1:9">
      <c r="A123" s="33">
        <v>630</v>
      </c>
      <c r="B123" s="33">
        <v>23</v>
      </c>
      <c r="C123" s="34" t="s">
        <v>39</v>
      </c>
      <c r="D123" s="33">
        <v>425</v>
      </c>
      <c r="E123" s="34" t="s">
        <v>23</v>
      </c>
      <c r="F123" s="42">
        <f>SUM(F124:F125)</f>
        <v>1500000</v>
      </c>
      <c r="G123" s="36">
        <f>SUM(G124:G125)</f>
        <v>105973</v>
      </c>
      <c r="H123" s="36">
        <f t="shared" si="10"/>
        <v>1394027</v>
      </c>
      <c r="I123" s="36">
        <f>G123/F123*100</f>
        <v>7.0648666666666662</v>
      </c>
    </row>
    <row r="124" spans="1:9">
      <c r="A124" s="44"/>
      <c r="B124" s="44">
        <v>23</v>
      </c>
      <c r="C124" s="38" t="s">
        <v>39</v>
      </c>
      <c r="D124" s="44">
        <v>425920</v>
      </c>
      <c r="E124" s="47" t="s">
        <v>165</v>
      </c>
      <c r="F124" s="7">
        <v>500000</v>
      </c>
      <c r="G124" s="7">
        <v>46020</v>
      </c>
      <c r="H124" s="7">
        <f t="shared" si="10"/>
        <v>453980</v>
      </c>
      <c r="I124" s="7"/>
    </row>
    <row r="125" spans="1:9">
      <c r="A125" s="37"/>
      <c r="B125" s="44">
        <v>23</v>
      </c>
      <c r="C125" s="38" t="s">
        <v>39</v>
      </c>
      <c r="D125" s="44">
        <v>425990</v>
      </c>
      <c r="E125" s="38" t="s">
        <v>170</v>
      </c>
      <c r="F125" s="40">
        <v>1000000</v>
      </c>
      <c r="G125" s="40">
        <v>59953</v>
      </c>
      <c r="H125" s="40">
        <f t="shared" si="10"/>
        <v>940047</v>
      </c>
      <c r="I125" s="40"/>
    </row>
    <row r="126" spans="1:9">
      <c r="A126" s="33">
        <v>630</v>
      </c>
      <c r="B126" s="33">
        <v>23</v>
      </c>
      <c r="C126" s="34" t="s">
        <v>39</v>
      </c>
      <c r="D126" s="33">
        <v>426</v>
      </c>
      <c r="E126" s="34" t="s">
        <v>25</v>
      </c>
      <c r="F126" s="42">
        <f>SUM(F127)</f>
        <v>1000000</v>
      </c>
      <c r="G126" s="36">
        <f>G127</f>
        <v>12000</v>
      </c>
      <c r="H126" s="36">
        <f t="shared" si="10"/>
        <v>988000</v>
      </c>
      <c r="I126" s="36">
        <f>G126/F126*100</f>
        <v>1.2</v>
      </c>
    </row>
    <row r="127" spans="1:9">
      <c r="A127" s="37"/>
      <c r="B127" s="44">
        <v>23</v>
      </c>
      <c r="C127" s="38" t="s">
        <v>39</v>
      </c>
      <c r="D127" s="37">
        <v>426990</v>
      </c>
      <c r="E127" s="47" t="s">
        <v>179</v>
      </c>
      <c r="F127" s="40">
        <v>1000000</v>
      </c>
      <c r="G127" s="40">
        <v>12000</v>
      </c>
      <c r="H127" s="40">
        <f t="shared" si="10"/>
        <v>988000</v>
      </c>
      <c r="I127" s="40"/>
    </row>
    <row r="128" spans="1:9">
      <c r="A128" s="33">
        <v>630</v>
      </c>
      <c r="B128" s="33">
        <v>23</v>
      </c>
      <c r="C128" s="34" t="s">
        <v>39</v>
      </c>
      <c r="D128" s="33">
        <v>480</v>
      </c>
      <c r="E128" s="34" t="s">
        <v>30</v>
      </c>
      <c r="F128" s="42">
        <f>SUM(F129:F130)</f>
        <v>1600000</v>
      </c>
      <c r="G128" s="36">
        <f>SUM(G129:G130)</f>
        <v>319325</v>
      </c>
      <c r="H128" s="36">
        <f t="shared" ref="H128:H130" si="11">F128-G128</f>
        <v>1280675</v>
      </c>
      <c r="I128" s="36">
        <f>G128/F128*100</f>
        <v>19.957812499999999</v>
      </c>
    </row>
    <row r="129" spans="1:9">
      <c r="A129" s="55">
        <v>630</v>
      </c>
      <c r="B129" s="44">
        <v>23</v>
      </c>
      <c r="C129" s="38" t="s">
        <v>39</v>
      </c>
      <c r="D129" s="44">
        <v>480140</v>
      </c>
      <c r="E129" s="38" t="s">
        <v>204</v>
      </c>
      <c r="F129" s="7">
        <v>1000000</v>
      </c>
      <c r="G129" s="7">
        <v>319325</v>
      </c>
      <c r="H129" s="7">
        <f t="shared" si="11"/>
        <v>680675</v>
      </c>
      <c r="I129" s="11"/>
    </row>
    <row r="130" spans="1:9">
      <c r="A130" s="55"/>
      <c r="B130" s="44">
        <v>23</v>
      </c>
      <c r="C130" s="38" t="s">
        <v>39</v>
      </c>
      <c r="D130" s="44">
        <v>480190</v>
      </c>
      <c r="E130" s="38" t="s">
        <v>189</v>
      </c>
      <c r="F130" s="7">
        <v>600000</v>
      </c>
      <c r="G130" s="7">
        <v>0</v>
      </c>
      <c r="H130" s="7">
        <f t="shared" si="11"/>
        <v>600000</v>
      </c>
      <c r="I130" s="11"/>
    </row>
    <row r="131" spans="1:9">
      <c r="A131" s="33">
        <v>630</v>
      </c>
      <c r="B131" s="33">
        <v>23</v>
      </c>
      <c r="C131" s="34" t="s">
        <v>39</v>
      </c>
      <c r="D131" s="33">
        <v>483</v>
      </c>
      <c r="E131" s="34" t="s">
        <v>31</v>
      </c>
      <c r="F131" s="42">
        <f>SUM(F132)</f>
        <v>660000</v>
      </c>
      <c r="G131" s="36">
        <f>SUM(G132)</f>
        <v>375877</v>
      </c>
      <c r="H131" s="36">
        <f t="shared" ref="H131:H132" si="12">F131-G131</f>
        <v>284123</v>
      </c>
      <c r="I131" s="36">
        <f>G131/F131*100</f>
        <v>56.951060606060608</v>
      </c>
    </row>
    <row r="132" spans="1:9">
      <c r="A132" s="44">
        <v>630</v>
      </c>
      <c r="B132" s="44">
        <v>23</v>
      </c>
      <c r="C132" s="38" t="s">
        <v>39</v>
      </c>
      <c r="D132" s="44">
        <v>483110</v>
      </c>
      <c r="E132" s="38" t="s">
        <v>191</v>
      </c>
      <c r="F132" s="7">
        <v>660000</v>
      </c>
      <c r="G132" s="7">
        <v>375877</v>
      </c>
      <c r="H132" s="7">
        <f t="shared" si="12"/>
        <v>284123</v>
      </c>
      <c r="I132" s="11"/>
    </row>
    <row r="133" spans="1:9" ht="18" customHeight="1">
      <c r="A133" s="33">
        <v>630</v>
      </c>
      <c r="B133" s="33">
        <v>23</v>
      </c>
      <c r="C133" s="34" t="s">
        <v>39</v>
      </c>
      <c r="D133" s="33">
        <v>485</v>
      </c>
      <c r="E133" s="34" t="s">
        <v>33</v>
      </c>
      <c r="F133" s="42">
        <f>SUM(F134)</f>
        <v>500000</v>
      </c>
      <c r="G133" s="36">
        <f>SUM(G134)</f>
        <v>223335</v>
      </c>
      <c r="H133" s="36">
        <f t="shared" ref="H133" si="13">F133-G133</f>
        <v>276665</v>
      </c>
      <c r="I133" s="36">
        <f>G133/F133*100</f>
        <v>44.667000000000002</v>
      </c>
    </row>
    <row r="134" spans="1:9" s="30" customFormat="1">
      <c r="A134" s="44">
        <v>630</v>
      </c>
      <c r="B134" s="44">
        <v>23</v>
      </c>
      <c r="C134" s="38" t="s">
        <v>39</v>
      </c>
      <c r="D134" s="37" t="s">
        <v>194</v>
      </c>
      <c r="E134" s="47" t="s">
        <v>195</v>
      </c>
      <c r="F134" s="7">
        <v>500000</v>
      </c>
      <c r="G134" s="7">
        <v>223335</v>
      </c>
      <c r="H134" s="11"/>
      <c r="I134" s="11"/>
    </row>
    <row r="135" spans="1:9">
      <c r="A135" s="33" t="s">
        <v>5</v>
      </c>
      <c r="B135" s="33" t="s">
        <v>41</v>
      </c>
      <c r="C135" s="34" t="s">
        <v>42</v>
      </c>
      <c r="D135" s="33" t="s">
        <v>14</v>
      </c>
      <c r="E135" s="34" t="s">
        <v>15</v>
      </c>
      <c r="F135" s="42">
        <f>SUM(F136:F142)</f>
        <v>2300000</v>
      </c>
      <c r="G135" s="36">
        <f>SUM(G136:G142)</f>
        <v>1566084</v>
      </c>
      <c r="H135" s="36">
        <f t="shared" si="10"/>
        <v>733916</v>
      </c>
      <c r="I135" s="36">
        <f>G135/F135*100</f>
        <v>68.090608695652179</v>
      </c>
    </row>
    <row r="136" spans="1:9">
      <c r="A136" s="37"/>
      <c r="B136" s="37">
        <v>26</v>
      </c>
      <c r="C136" s="47" t="s">
        <v>42</v>
      </c>
      <c r="D136" s="37">
        <v>420120</v>
      </c>
      <c r="E136" s="39" t="s">
        <v>74</v>
      </c>
      <c r="F136" s="40">
        <v>10000</v>
      </c>
      <c r="G136" s="53">
        <v>10000</v>
      </c>
      <c r="H136" s="40">
        <f t="shared" si="10"/>
        <v>0</v>
      </c>
      <c r="I136" s="40"/>
    </row>
    <row r="137" spans="1:9">
      <c r="A137" s="37"/>
      <c r="B137" s="37">
        <v>26</v>
      </c>
      <c r="C137" s="47" t="s">
        <v>42</v>
      </c>
      <c r="D137" s="37">
        <v>420130</v>
      </c>
      <c r="E137" s="39" t="s">
        <v>76</v>
      </c>
      <c r="F137" s="40">
        <v>850000</v>
      </c>
      <c r="G137" s="40">
        <v>395038</v>
      </c>
      <c r="H137" s="40">
        <f t="shared" ref="H137:H142" si="14">F137-G137</f>
        <v>454962</v>
      </c>
      <c r="I137" s="40"/>
    </row>
    <row r="138" spans="1:9">
      <c r="A138" s="37"/>
      <c r="B138" s="37">
        <v>26</v>
      </c>
      <c r="C138" s="47" t="s">
        <v>42</v>
      </c>
      <c r="D138" s="37">
        <v>420140</v>
      </c>
      <c r="E138" s="39" t="s">
        <v>205</v>
      </c>
      <c r="F138" s="40">
        <v>0</v>
      </c>
      <c r="G138" s="40">
        <v>0</v>
      </c>
      <c r="H138" s="40">
        <f t="shared" si="14"/>
        <v>0</v>
      </c>
      <c r="I138" s="40"/>
    </row>
    <row r="139" spans="1:9">
      <c r="A139" s="37"/>
      <c r="B139" s="37">
        <v>26</v>
      </c>
      <c r="C139" s="47" t="s">
        <v>42</v>
      </c>
      <c r="D139" s="37">
        <v>420210</v>
      </c>
      <c r="E139" s="39" t="s">
        <v>79</v>
      </c>
      <c r="F139" s="40">
        <v>290000</v>
      </c>
      <c r="G139" s="40">
        <v>217381</v>
      </c>
      <c r="H139" s="40">
        <f t="shared" si="14"/>
        <v>72619</v>
      </c>
      <c r="I139" s="40"/>
    </row>
    <row r="140" spans="1:9">
      <c r="A140" s="37"/>
      <c r="B140" s="37">
        <v>26</v>
      </c>
      <c r="C140" s="47" t="s">
        <v>42</v>
      </c>
      <c r="D140" s="37">
        <v>420220</v>
      </c>
      <c r="E140" s="39" t="s">
        <v>81</v>
      </c>
      <c r="F140" s="40">
        <v>500000</v>
      </c>
      <c r="G140" s="40">
        <v>432737</v>
      </c>
      <c r="H140" s="40">
        <f t="shared" si="14"/>
        <v>67263</v>
      </c>
      <c r="I140" s="40"/>
    </row>
    <row r="141" spans="1:9">
      <c r="A141" s="37"/>
      <c r="B141" s="37">
        <v>26</v>
      </c>
      <c r="C141" s="47" t="s">
        <v>42</v>
      </c>
      <c r="D141" s="37">
        <v>420230</v>
      </c>
      <c r="E141" s="39" t="s">
        <v>81</v>
      </c>
      <c r="F141" s="40">
        <v>550000</v>
      </c>
      <c r="G141" s="40">
        <v>494550</v>
      </c>
      <c r="H141" s="40">
        <f t="shared" si="14"/>
        <v>55450</v>
      </c>
      <c r="I141" s="40"/>
    </row>
    <row r="142" spans="1:9">
      <c r="A142" s="37"/>
      <c r="B142" s="37">
        <v>26</v>
      </c>
      <c r="C142" s="47" t="s">
        <v>42</v>
      </c>
      <c r="D142" s="37">
        <v>420240</v>
      </c>
      <c r="E142" s="39" t="s">
        <v>85</v>
      </c>
      <c r="F142" s="40">
        <v>100000</v>
      </c>
      <c r="G142" s="40">
        <v>16378</v>
      </c>
      <c r="H142" s="40">
        <f t="shared" si="14"/>
        <v>83622</v>
      </c>
      <c r="I142" s="40"/>
    </row>
    <row r="143" spans="1:9">
      <c r="A143" s="33" t="s">
        <v>5</v>
      </c>
      <c r="B143" s="33" t="s">
        <v>41</v>
      </c>
      <c r="C143" s="34" t="s">
        <v>42</v>
      </c>
      <c r="D143" s="33" t="s">
        <v>20</v>
      </c>
      <c r="E143" s="34" t="s">
        <v>21</v>
      </c>
      <c r="F143" s="42">
        <f>SUM(F144:F145)</f>
        <v>1500000</v>
      </c>
      <c r="G143" s="36">
        <f>SUM(G144:G145)</f>
        <v>758150</v>
      </c>
      <c r="H143" s="36">
        <f t="shared" si="10"/>
        <v>741850</v>
      </c>
      <c r="I143" s="36">
        <f>G143/F143*100</f>
        <v>50.543333333333329</v>
      </c>
    </row>
    <row r="144" spans="1:9" ht="20">
      <c r="A144" s="44"/>
      <c r="B144" s="44">
        <v>26</v>
      </c>
      <c r="C144" s="38" t="s">
        <v>42</v>
      </c>
      <c r="D144" s="44">
        <v>424420</v>
      </c>
      <c r="E144" s="38" t="s">
        <v>206</v>
      </c>
      <c r="F144" s="7">
        <v>1000000</v>
      </c>
      <c r="G144" s="7">
        <v>758150</v>
      </c>
      <c r="H144" s="7">
        <f t="shared" si="10"/>
        <v>241850</v>
      </c>
      <c r="I144" s="7"/>
    </row>
    <row r="145" spans="1:9">
      <c r="A145" s="44"/>
      <c r="B145" s="44">
        <v>26</v>
      </c>
      <c r="C145" s="38" t="s">
        <v>42</v>
      </c>
      <c r="D145" s="44">
        <v>424440</v>
      </c>
      <c r="E145" s="38" t="s">
        <v>203</v>
      </c>
      <c r="F145" s="7">
        <v>500000</v>
      </c>
      <c r="G145" s="7">
        <v>0</v>
      </c>
      <c r="H145" s="7">
        <f t="shared" si="10"/>
        <v>500000</v>
      </c>
      <c r="I145" s="7"/>
    </row>
    <row r="146" spans="1:9">
      <c r="A146" s="33" t="s">
        <v>5</v>
      </c>
      <c r="B146" s="33" t="s">
        <v>41</v>
      </c>
      <c r="C146" s="34" t="s">
        <v>42</v>
      </c>
      <c r="D146" s="33" t="s">
        <v>22</v>
      </c>
      <c r="E146" s="34" t="s">
        <v>23</v>
      </c>
      <c r="F146" s="42">
        <f>SUM(F147:F153)</f>
        <v>2150000</v>
      </c>
      <c r="G146" s="36">
        <f>SUM(G147:G153)</f>
        <v>246162</v>
      </c>
      <c r="H146" s="36">
        <f t="shared" si="10"/>
        <v>1903838</v>
      </c>
      <c r="I146" s="36">
        <f>G146/F146*100</f>
        <v>11.449395348837209</v>
      </c>
    </row>
    <row r="147" spans="1:9">
      <c r="A147" s="44"/>
      <c r="B147" s="44">
        <v>26</v>
      </c>
      <c r="C147" s="38" t="s">
        <v>42</v>
      </c>
      <c r="D147" s="44">
        <v>425150</v>
      </c>
      <c r="E147" s="59" t="s">
        <v>207</v>
      </c>
      <c r="F147" s="7">
        <v>500000</v>
      </c>
      <c r="G147" s="60">
        <v>48100</v>
      </c>
      <c r="H147" s="7">
        <f t="shared" si="10"/>
        <v>451900</v>
      </c>
      <c r="I147" s="7"/>
    </row>
    <row r="148" spans="1:9">
      <c r="A148" s="44"/>
      <c r="B148" s="44">
        <v>26</v>
      </c>
      <c r="C148" s="38" t="s">
        <v>42</v>
      </c>
      <c r="D148" s="44">
        <v>425220</v>
      </c>
      <c r="E148" s="57" t="s">
        <v>150</v>
      </c>
      <c r="F148" s="7">
        <v>50000</v>
      </c>
      <c r="G148" s="60">
        <v>14572</v>
      </c>
      <c r="H148" s="7">
        <f t="shared" ref="H148:H155" si="15">F148-G148</f>
        <v>35428</v>
      </c>
      <c r="I148" s="7"/>
    </row>
    <row r="149" spans="1:9">
      <c r="A149" s="44"/>
      <c r="B149" s="44">
        <v>26</v>
      </c>
      <c r="C149" s="38" t="s">
        <v>42</v>
      </c>
      <c r="D149" s="44">
        <v>425240</v>
      </c>
      <c r="E149" s="47" t="s">
        <v>208</v>
      </c>
      <c r="F149" s="7">
        <v>0</v>
      </c>
      <c r="G149" s="7">
        <v>0</v>
      </c>
      <c r="H149" s="7">
        <f t="shared" si="15"/>
        <v>0</v>
      </c>
      <c r="I149" s="7"/>
    </row>
    <row r="150" spans="1:9">
      <c r="A150" s="44"/>
      <c r="B150" s="44">
        <v>26</v>
      </c>
      <c r="C150" s="38" t="s">
        <v>42</v>
      </c>
      <c r="D150" s="44">
        <v>425910</v>
      </c>
      <c r="E150" s="47" t="s">
        <v>163</v>
      </c>
      <c r="F150" s="7">
        <v>300000</v>
      </c>
      <c r="G150" s="7">
        <v>0</v>
      </c>
      <c r="H150" s="7">
        <f t="shared" si="15"/>
        <v>300000</v>
      </c>
      <c r="I150" s="7"/>
    </row>
    <row r="151" spans="1:9">
      <c r="A151" s="44"/>
      <c r="B151" s="44">
        <v>26</v>
      </c>
      <c r="C151" s="38" t="s">
        <v>42</v>
      </c>
      <c r="D151" s="44">
        <v>425920</v>
      </c>
      <c r="E151" s="47" t="s">
        <v>209</v>
      </c>
      <c r="F151" s="7">
        <v>1000000</v>
      </c>
      <c r="G151" s="7">
        <v>119770</v>
      </c>
      <c r="H151" s="7">
        <f t="shared" si="15"/>
        <v>880230</v>
      </c>
      <c r="I151" s="7"/>
    </row>
    <row r="152" spans="1:9">
      <c r="A152" s="44"/>
      <c r="B152" s="44">
        <v>26</v>
      </c>
      <c r="C152" s="38" t="s">
        <v>42</v>
      </c>
      <c r="D152" s="44">
        <v>425970</v>
      </c>
      <c r="E152" s="47" t="s">
        <v>167</v>
      </c>
      <c r="F152" s="7">
        <v>0</v>
      </c>
      <c r="G152" s="7">
        <v>0</v>
      </c>
      <c r="H152" s="7">
        <f t="shared" si="15"/>
        <v>0</v>
      </c>
      <c r="I152" s="7"/>
    </row>
    <row r="153" spans="1:9">
      <c r="A153" s="44"/>
      <c r="B153" s="44">
        <v>26</v>
      </c>
      <c r="C153" s="38" t="s">
        <v>42</v>
      </c>
      <c r="D153" s="44">
        <v>425990</v>
      </c>
      <c r="E153" s="47" t="s">
        <v>170</v>
      </c>
      <c r="F153" s="7">
        <v>300000</v>
      </c>
      <c r="G153" s="7">
        <v>63720</v>
      </c>
      <c r="H153" s="7">
        <f t="shared" si="15"/>
        <v>236280</v>
      </c>
      <c r="I153" s="7"/>
    </row>
    <row r="154" spans="1:9">
      <c r="A154" s="33" t="s">
        <v>5</v>
      </c>
      <c r="B154" s="33" t="s">
        <v>41</v>
      </c>
      <c r="C154" s="34" t="s">
        <v>42</v>
      </c>
      <c r="D154" s="33" t="s">
        <v>24</v>
      </c>
      <c r="E154" s="34" t="s">
        <v>25</v>
      </c>
      <c r="F154" s="42">
        <f>SUM(F155:F158)</f>
        <v>1400000</v>
      </c>
      <c r="G154" s="36">
        <f>SUM(G155:G158)</f>
        <v>419051</v>
      </c>
      <c r="H154" s="36">
        <f t="shared" si="15"/>
        <v>980949</v>
      </c>
      <c r="I154" s="36">
        <f>G154/F154*100</f>
        <v>29.932214285714288</v>
      </c>
    </row>
    <row r="155" spans="1:9">
      <c r="A155" s="37"/>
      <c r="B155" s="37">
        <v>26</v>
      </c>
      <c r="C155" s="47" t="s">
        <v>42</v>
      </c>
      <c r="D155" s="37" t="s">
        <v>171</v>
      </c>
      <c r="E155" s="47" t="s">
        <v>172</v>
      </c>
      <c r="F155" s="40">
        <v>100000</v>
      </c>
      <c r="G155" s="40">
        <v>52191</v>
      </c>
      <c r="H155" s="40">
        <f t="shared" si="15"/>
        <v>47809</v>
      </c>
      <c r="I155" s="40"/>
    </row>
    <row r="156" spans="1:9">
      <c r="A156" s="37"/>
      <c r="B156" s="37">
        <v>26</v>
      </c>
      <c r="C156" s="47" t="s">
        <v>42</v>
      </c>
      <c r="D156" s="37">
        <v>426210</v>
      </c>
      <c r="E156" s="47" t="s">
        <v>174</v>
      </c>
      <c r="F156" s="40">
        <v>700000</v>
      </c>
      <c r="G156" s="40">
        <v>133993</v>
      </c>
      <c r="H156" s="40">
        <f t="shared" ref="H156:H181" si="16">F156-G156</f>
        <v>566007</v>
      </c>
      <c r="I156" s="40"/>
    </row>
    <row r="157" spans="1:9">
      <c r="A157" s="37"/>
      <c r="B157" s="37">
        <v>26</v>
      </c>
      <c r="C157" s="47" t="s">
        <v>42</v>
      </c>
      <c r="D157" s="37">
        <v>426310</v>
      </c>
      <c r="E157" s="47" t="s">
        <v>176</v>
      </c>
      <c r="F157" s="40">
        <v>50000</v>
      </c>
      <c r="G157" s="40">
        <v>0</v>
      </c>
      <c r="H157" s="40">
        <f t="shared" si="16"/>
        <v>50000</v>
      </c>
      <c r="I157" s="40"/>
    </row>
    <row r="158" spans="1:9">
      <c r="A158" s="37"/>
      <c r="B158" s="37">
        <v>26</v>
      </c>
      <c r="C158" s="47" t="s">
        <v>42</v>
      </c>
      <c r="D158" s="37">
        <v>426990</v>
      </c>
      <c r="E158" s="47" t="s">
        <v>179</v>
      </c>
      <c r="F158" s="40">
        <v>550000</v>
      </c>
      <c r="G158" s="40">
        <v>232867</v>
      </c>
      <c r="H158" s="40">
        <f t="shared" si="16"/>
        <v>317133</v>
      </c>
      <c r="I158" s="40"/>
    </row>
    <row r="159" spans="1:9">
      <c r="A159" s="33" t="s">
        <v>5</v>
      </c>
      <c r="B159" s="33" t="s">
        <v>41</v>
      </c>
      <c r="C159" s="34" t="s">
        <v>42</v>
      </c>
      <c r="D159" s="33" t="s">
        <v>32</v>
      </c>
      <c r="E159" s="34" t="s">
        <v>33</v>
      </c>
      <c r="F159" s="42">
        <f>SUM(F160:F161)</f>
        <v>3000000</v>
      </c>
      <c r="G159" s="36">
        <f>SUM(G160:G161)</f>
        <v>399000</v>
      </c>
      <c r="H159" s="36">
        <f t="shared" si="16"/>
        <v>2601000</v>
      </c>
      <c r="I159" s="36">
        <f>G159/F159*100</f>
        <v>13.3</v>
      </c>
    </row>
    <row r="160" spans="1:9">
      <c r="A160" s="44"/>
      <c r="B160" s="44">
        <v>26</v>
      </c>
      <c r="C160" s="38" t="s">
        <v>42</v>
      </c>
      <c r="D160" s="44">
        <v>485230</v>
      </c>
      <c r="E160" s="47" t="s">
        <v>195</v>
      </c>
      <c r="F160" s="7">
        <v>3000000</v>
      </c>
      <c r="G160" s="7">
        <v>399000</v>
      </c>
      <c r="H160" s="7">
        <f t="shared" si="16"/>
        <v>2601000</v>
      </c>
      <c r="I160" s="7"/>
    </row>
    <row r="161" spans="1:9">
      <c r="A161" s="44"/>
      <c r="B161" s="44">
        <v>26</v>
      </c>
      <c r="C161" s="38" t="s">
        <v>42</v>
      </c>
      <c r="D161" s="44">
        <v>485710</v>
      </c>
      <c r="E161" s="47" t="s">
        <v>197</v>
      </c>
      <c r="F161" s="7">
        <v>0</v>
      </c>
      <c r="G161" s="7">
        <v>0</v>
      </c>
      <c r="H161" s="7">
        <f t="shared" si="16"/>
        <v>0</v>
      </c>
      <c r="I161" s="7"/>
    </row>
    <row r="162" spans="1:9">
      <c r="A162" s="33" t="s">
        <v>5</v>
      </c>
      <c r="B162" s="33" t="s">
        <v>43</v>
      </c>
      <c r="C162" s="34" t="s">
        <v>44</v>
      </c>
      <c r="D162" s="33">
        <v>420</v>
      </c>
      <c r="E162" s="34" t="s">
        <v>15</v>
      </c>
      <c r="F162" s="42">
        <f>SUM(F163)</f>
        <v>500000</v>
      </c>
      <c r="G162" s="36">
        <f>G163</f>
        <v>0</v>
      </c>
      <c r="H162" s="36">
        <f t="shared" si="16"/>
        <v>500000</v>
      </c>
      <c r="I162" s="36">
        <f>G162/F162*100</f>
        <v>0</v>
      </c>
    </row>
    <row r="163" spans="1:9">
      <c r="A163" s="37"/>
      <c r="B163" s="37">
        <v>27</v>
      </c>
      <c r="C163" s="47" t="s">
        <v>44</v>
      </c>
      <c r="D163" s="37">
        <v>420120</v>
      </c>
      <c r="E163" s="39" t="s">
        <v>74</v>
      </c>
      <c r="F163" s="40">
        <v>500000</v>
      </c>
      <c r="G163" s="40">
        <v>0</v>
      </c>
      <c r="H163" s="40">
        <f t="shared" si="16"/>
        <v>500000</v>
      </c>
      <c r="I163" s="40"/>
    </row>
    <row r="164" spans="1:9">
      <c r="A164" s="33" t="s">
        <v>5</v>
      </c>
      <c r="B164" s="33" t="s">
        <v>43</v>
      </c>
      <c r="C164" s="34" t="s">
        <v>44</v>
      </c>
      <c r="D164" s="33" t="s">
        <v>22</v>
      </c>
      <c r="E164" s="34" t="s">
        <v>23</v>
      </c>
      <c r="F164" s="42">
        <f>SUM(F165)</f>
        <v>3500000</v>
      </c>
      <c r="G164" s="36">
        <f>G165</f>
        <v>0</v>
      </c>
      <c r="H164" s="36">
        <f t="shared" si="16"/>
        <v>3500000</v>
      </c>
      <c r="I164" s="36">
        <f>G164/F164*100</f>
        <v>0</v>
      </c>
    </row>
    <row r="165" spans="1:9">
      <c r="A165" s="37"/>
      <c r="B165" s="37">
        <v>27</v>
      </c>
      <c r="C165" s="47" t="s">
        <v>44</v>
      </c>
      <c r="D165" s="37">
        <v>425990</v>
      </c>
      <c r="E165" s="47" t="s">
        <v>170</v>
      </c>
      <c r="F165" s="40">
        <v>3500000</v>
      </c>
      <c r="G165" s="40">
        <v>0</v>
      </c>
      <c r="H165" s="40">
        <f t="shared" si="16"/>
        <v>3500000</v>
      </c>
      <c r="I165" s="40"/>
    </row>
    <row r="166" spans="1:9">
      <c r="A166" s="33" t="s">
        <v>5</v>
      </c>
      <c r="B166" s="33" t="s">
        <v>43</v>
      </c>
      <c r="C166" s="34" t="s">
        <v>44</v>
      </c>
      <c r="D166" s="33">
        <v>426</v>
      </c>
      <c r="E166" s="34" t="s">
        <v>25</v>
      </c>
      <c r="F166" s="42">
        <f>SUM(F167)</f>
        <v>1000000</v>
      </c>
      <c r="G166" s="36">
        <v>0</v>
      </c>
      <c r="H166" s="36">
        <f t="shared" si="16"/>
        <v>1000000</v>
      </c>
      <c r="I166" s="36">
        <f>G166/F166*100</f>
        <v>0</v>
      </c>
    </row>
    <row r="167" spans="1:9">
      <c r="A167" s="55"/>
      <c r="B167" s="44">
        <v>27</v>
      </c>
      <c r="C167" s="38" t="s">
        <v>44</v>
      </c>
      <c r="D167" s="44">
        <v>426990</v>
      </c>
      <c r="E167" s="47" t="s">
        <v>179</v>
      </c>
      <c r="F167" s="7">
        <v>1000000</v>
      </c>
      <c r="G167" s="7">
        <v>0</v>
      </c>
      <c r="H167" s="7">
        <f t="shared" si="16"/>
        <v>1000000</v>
      </c>
      <c r="I167" s="11"/>
    </row>
    <row r="168" spans="1:9" ht="21">
      <c r="A168" s="33">
        <v>785</v>
      </c>
      <c r="B168" s="33">
        <v>28</v>
      </c>
      <c r="C168" s="34" t="s">
        <v>45</v>
      </c>
      <c r="D168" s="33">
        <v>420</v>
      </c>
      <c r="E168" s="34" t="s">
        <v>15</v>
      </c>
      <c r="F168" s="42">
        <f>SUM(F169:F173)</f>
        <v>900000</v>
      </c>
      <c r="G168" s="36">
        <f>SUM(G169:G173)</f>
        <v>853333</v>
      </c>
      <c r="H168" s="36">
        <f t="shared" si="16"/>
        <v>46667</v>
      </c>
      <c r="I168" s="36">
        <f>G168/F168*100</f>
        <v>94.814777777777778</v>
      </c>
    </row>
    <row r="169" spans="1:9" ht="20">
      <c r="A169" s="37"/>
      <c r="B169" s="37">
        <v>28</v>
      </c>
      <c r="C169" s="47" t="s">
        <v>45</v>
      </c>
      <c r="D169" s="37">
        <v>420130</v>
      </c>
      <c r="E169" s="39" t="s">
        <v>76</v>
      </c>
      <c r="F169" s="40">
        <v>870000</v>
      </c>
      <c r="G169" s="40">
        <v>853333</v>
      </c>
      <c r="H169" s="40">
        <f t="shared" si="16"/>
        <v>16667</v>
      </c>
      <c r="I169" s="40"/>
    </row>
    <row r="170" spans="1:9" ht="20">
      <c r="A170" s="37"/>
      <c r="B170" s="37">
        <v>28</v>
      </c>
      <c r="C170" s="47" t="s">
        <v>45</v>
      </c>
      <c r="D170" s="37" t="s">
        <v>78</v>
      </c>
      <c r="E170" s="39" t="s">
        <v>79</v>
      </c>
      <c r="F170" s="40">
        <v>5000</v>
      </c>
      <c r="G170" s="40">
        <v>0</v>
      </c>
      <c r="H170" s="40">
        <f t="shared" ref="H170:H174" si="17">F170-G170</f>
        <v>5000</v>
      </c>
      <c r="I170" s="40"/>
    </row>
    <row r="171" spans="1:9" ht="20">
      <c r="A171" s="37"/>
      <c r="B171" s="37">
        <v>28</v>
      </c>
      <c r="C171" s="47" t="s">
        <v>45</v>
      </c>
      <c r="D171" s="37" t="s">
        <v>80</v>
      </c>
      <c r="E171" s="39" t="s">
        <v>81</v>
      </c>
      <c r="F171" s="40">
        <v>10000</v>
      </c>
      <c r="G171" s="40">
        <v>0</v>
      </c>
      <c r="H171" s="40">
        <f t="shared" si="17"/>
        <v>10000</v>
      </c>
      <c r="I171" s="40"/>
    </row>
    <row r="172" spans="1:9" ht="20">
      <c r="A172" s="37"/>
      <c r="B172" s="37">
        <v>28</v>
      </c>
      <c r="C172" s="47" t="s">
        <v>45</v>
      </c>
      <c r="D172" s="37" t="s">
        <v>82</v>
      </c>
      <c r="E172" s="39" t="s">
        <v>83</v>
      </c>
      <c r="F172" s="40">
        <v>15000</v>
      </c>
      <c r="G172" s="40">
        <v>0</v>
      </c>
      <c r="H172" s="40">
        <f t="shared" si="17"/>
        <v>15000</v>
      </c>
      <c r="I172" s="40"/>
    </row>
    <row r="173" spans="1:9" ht="20">
      <c r="A173" s="37"/>
      <c r="B173" s="37">
        <v>28</v>
      </c>
      <c r="C173" s="47" t="s">
        <v>45</v>
      </c>
      <c r="D173" s="37">
        <v>420240</v>
      </c>
      <c r="E173" s="39" t="s">
        <v>85</v>
      </c>
      <c r="F173" s="40">
        <v>0</v>
      </c>
      <c r="G173" s="40">
        <v>0</v>
      </c>
      <c r="H173" s="40">
        <f t="shared" si="17"/>
        <v>0</v>
      </c>
      <c r="I173" s="40"/>
    </row>
    <row r="174" spans="1:9" ht="21">
      <c r="A174" s="33">
        <v>785</v>
      </c>
      <c r="B174" s="33">
        <v>28</v>
      </c>
      <c r="C174" s="34" t="s">
        <v>45</v>
      </c>
      <c r="D174" s="33">
        <v>424</v>
      </c>
      <c r="E174" s="34" t="s">
        <v>21</v>
      </c>
      <c r="F174" s="42">
        <f>SUM(F175)</f>
        <v>260000</v>
      </c>
      <c r="G174" s="36">
        <f>SUM(G175)</f>
        <v>173331</v>
      </c>
      <c r="H174" s="36">
        <f t="shared" si="17"/>
        <v>86669</v>
      </c>
      <c r="I174" s="36">
        <f>G174/F174*100</f>
        <v>66.665769230769229</v>
      </c>
    </row>
    <row r="175" spans="1:9" ht="20">
      <c r="A175" s="55"/>
      <c r="B175" s="44">
        <v>28</v>
      </c>
      <c r="C175" s="47" t="s">
        <v>45</v>
      </c>
      <c r="D175" s="44">
        <v>424420</v>
      </c>
      <c r="E175" s="38" t="s">
        <v>206</v>
      </c>
      <c r="F175" s="7">
        <v>260000</v>
      </c>
      <c r="G175" s="7">
        <v>173331</v>
      </c>
      <c r="H175" s="11"/>
      <c r="I175" s="11"/>
    </row>
    <row r="176" spans="1:9" ht="21">
      <c r="A176" s="33" t="s">
        <v>210</v>
      </c>
      <c r="B176" s="33">
        <v>28</v>
      </c>
      <c r="C176" s="34" t="s">
        <v>45</v>
      </c>
      <c r="D176" s="33" t="s">
        <v>22</v>
      </c>
      <c r="E176" s="34" t="s">
        <v>23</v>
      </c>
      <c r="F176" s="42">
        <f>SUM(F177:F178)</f>
        <v>1400000</v>
      </c>
      <c r="G176" s="36">
        <f>SUM(G177:G178)</f>
        <v>803875</v>
      </c>
      <c r="H176" s="36">
        <f t="shared" si="16"/>
        <v>596125</v>
      </c>
      <c r="I176" s="36">
        <f>G176/F176*100</f>
        <v>57.419642857142861</v>
      </c>
    </row>
    <row r="177" spans="1:9" ht="20">
      <c r="A177" s="44"/>
      <c r="B177" s="55">
        <v>28</v>
      </c>
      <c r="C177" s="38" t="s">
        <v>45</v>
      </c>
      <c r="D177" s="37">
        <v>425130</v>
      </c>
      <c r="E177" s="61" t="s">
        <v>144</v>
      </c>
      <c r="F177" s="7">
        <v>600000</v>
      </c>
      <c r="G177" s="7">
        <v>24000</v>
      </c>
      <c r="H177" s="7">
        <f t="shared" si="16"/>
        <v>576000</v>
      </c>
      <c r="I177" s="7"/>
    </row>
    <row r="178" spans="1:9" ht="20">
      <c r="A178" s="44"/>
      <c r="B178" s="44">
        <v>28</v>
      </c>
      <c r="C178" s="38" t="s">
        <v>45</v>
      </c>
      <c r="D178" s="37">
        <v>425990</v>
      </c>
      <c r="E178" s="47" t="s">
        <v>170</v>
      </c>
      <c r="F178" s="7">
        <v>800000</v>
      </c>
      <c r="G178" s="7">
        <v>779875</v>
      </c>
      <c r="H178" s="7">
        <f t="shared" si="16"/>
        <v>20125</v>
      </c>
      <c r="I178" s="7"/>
    </row>
    <row r="179" spans="1:9" ht="21">
      <c r="A179" s="33">
        <v>785</v>
      </c>
      <c r="B179" s="33">
        <v>28</v>
      </c>
      <c r="C179" s="34" t="s">
        <v>45</v>
      </c>
      <c r="D179" s="33">
        <v>426</v>
      </c>
      <c r="E179" s="34" t="s">
        <v>25</v>
      </c>
      <c r="F179" s="42">
        <f>SUM(F180:F181)</f>
        <v>300000</v>
      </c>
      <c r="G179" s="36">
        <f>SUM(G180:G181)</f>
        <v>241145</v>
      </c>
      <c r="H179" s="36">
        <f t="shared" si="16"/>
        <v>58855</v>
      </c>
      <c r="I179" s="36">
        <f>G179/F179*100</f>
        <v>80.381666666666661</v>
      </c>
    </row>
    <row r="180" spans="1:9" ht="20">
      <c r="A180" s="55"/>
      <c r="B180" s="44">
        <v>28</v>
      </c>
      <c r="C180" s="38" t="s">
        <v>45</v>
      </c>
      <c r="D180" s="44">
        <v>426210</v>
      </c>
      <c r="E180" s="38" t="s">
        <v>211</v>
      </c>
      <c r="F180" s="7">
        <v>200000</v>
      </c>
      <c r="G180" s="7">
        <v>163465</v>
      </c>
      <c r="H180" s="7">
        <f t="shared" si="16"/>
        <v>36535</v>
      </c>
      <c r="I180" s="11"/>
    </row>
    <row r="181" spans="1:9" ht="20">
      <c r="A181" s="44"/>
      <c r="B181" s="44">
        <v>28</v>
      </c>
      <c r="C181" s="38" t="s">
        <v>45</v>
      </c>
      <c r="D181" s="37">
        <v>426990</v>
      </c>
      <c r="E181" s="47" t="s">
        <v>179</v>
      </c>
      <c r="F181" s="7">
        <v>100000</v>
      </c>
      <c r="G181" s="7">
        <v>77680</v>
      </c>
      <c r="H181" s="7">
        <f t="shared" si="16"/>
        <v>22320</v>
      </c>
      <c r="I181" s="7"/>
    </row>
    <row r="182" spans="1:9" ht="21">
      <c r="A182" s="33" t="s">
        <v>210</v>
      </c>
      <c r="B182" s="33">
        <v>28</v>
      </c>
      <c r="C182" s="34" t="s">
        <v>45</v>
      </c>
      <c r="D182" s="33">
        <v>427</v>
      </c>
      <c r="E182" s="34" t="s">
        <v>27</v>
      </c>
      <c r="F182" s="42">
        <f>SUM(F183)</f>
        <v>1090000</v>
      </c>
      <c r="G182" s="36">
        <f>SUM(G183)</f>
        <v>926495</v>
      </c>
      <c r="H182" s="36">
        <f t="shared" ref="H182:H190" si="18">F182-G182</f>
        <v>163505</v>
      </c>
      <c r="I182" s="36">
        <f>G182/F182*100</f>
        <v>84.999541284403662</v>
      </c>
    </row>
    <row r="183" spans="1:9" ht="20">
      <c r="A183" s="44"/>
      <c r="B183" s="44">
        <v>28</v>
      </c>
      <c r="C183" s="38" t="s">
        <v>45</v>
      </c>
      <c r="D183" s="44">
        <v>427110</v>
      </c>
      <c r="E183" s="38" t="s">
        <v>27</v>
      </c>
      <c r="F183" s="7">
        <v>1090000</v>
      </c>
      <c r="G183" s="7">
        <v>926495</v>
      </c>
      <c r="H183" s="7">
        <f t="shared" si="18"/>
        <v>163505</v>
      </c>
      <c r="I183" s="7"/>
    </row>
    <row r="184" spans="1:9" ht="21">
      <c r="A184" s="33">
        <v>785</v>
      </c>
      <c r="B184" s="33">
        <v>28</v>
      </c>
      <c r="C184" s="34" t="s">
        <v>45</v>
      </c>
      <c r="D184" s="33">
        <v>480</v>
      </c>
      <c r="E184" s="34" t="s">
        <v>30</v>
      </c>
      <c r="F184" s="42">
        <f>SUM(F185)</f>
        <v>9600000</v>
      </c>
      <c r="G184" s="36">
        <f>SUM(G185)</f>
        <v>1493630</v>
      </c>
      <c r="H184" s="36">
        <f t="shared" si="18"/>
        <v>8106370</v>
      </c>
      <c r="I184" s="36">
        <f>G184/F184*100</f>
        <v>15.558645833333335</v>
      </c>
    </row>
    <row r="185" spans="1:9" ht="20">
      <c r="A185" s="37"/>
      <c r="B185" s="44">
        <v>28</v>
      </c>
      <c r="C185" s="38" t="s">
        <v>45</v>
      </c>
      <c r="D185" s="37">
        <v>480140</v>
      </c>
      <c r="E185" s="38" t="s">
        <v>204</v>
      </c>
      <c r="F185" s="40">
        <v>9600000</v>
      </c>
      <c r="G185" s="40">
        <v>1493630</v>
      </c>
      <c r="H185" s="40">
        <f t="shared" si="18"/>
        <v>8106370</v>
      </c>
      <c r="I185" s="40"/>
    </row>
    <row r="186" spans="1:9" ht="21">
      <c r="A186" s="33" t="s">
        <v>210</v>
      </c>
      <c r="B186" s="33">
        <v>28</v>
      </c>
      <c r="C186" s="34" t="s">
        <v>45</v>
      </c>
      <c r="D186" s="33">
        <v>485</v>
      </c>
      <c r="E186" s="34" t="s">
        <v>33</v>
      </c>
      <c r="F186" s="42">
        <f>SUM(F187)</f>
        <v>5650000</v>
      </c>
      <c r="G186" s="36">
        <f>G187</f>
        <v>1648111</v>
      </c>
      <c r="H186" s="36">
        <f t="shared" si="18"/>
        <v>4001889</v>
      </c>
      <c r="I186" s="36">
        <f>G186/F186*100</f>
        <v>29.170106194690266</v>
      </c>
    </row>
    <row r="187" spans="1:9" ht="20">
      <c r="A187" s="37"/>
      <c r="B187" s="44">
        <v>28</v>
      </c>
      <c r="C187" s="38" t="s">
        <v>45</v>
      </c>
      <c r="D187" s="37">
        <v>485230</v>
      </c>
      <c r="E187" s="47" t="s">
        <v>195</v>
      </c>
      <c r="F187" s="40">
        <v>5650000</v>
      </c>
      <c r="G187" s="40">
        <v>1648111</v>
      </c>
      <c r="H187" s="40">
        <f t="shared" si="18"/>
        <v>4001889</v>
      </c>
      <c r="I187" s="40"/>
    </row>
    <row r="188" spans="1:9">
      <c r="A188" s="91" t="s">
        <v>212</v>
      </c>
      <c r="B188" s="92"/>
      <c r="C188" s="92"/>
      <c r="D188" s="92"/>
      <c r="E188" s="93"/>
      <c r="F188" s="62">
        <f>SUM(F4,F10,F15,F18,F26,F39,F53,F61,F78,F84,F86,F90,F96,F99,F103,F105,F107,F110,F112,F115,F118,F120,F123,F126,F128,F131,F133,F135,F143,F146,F154,F159,F162,F164,F166)</f>
        <v>885400000</v>
      </c>
      <c r="G188" s="62">
        <f>SUM(G4,G10,G15,G18,G26,G39,G53,G61,G78,G84,G86,G90,G96,G99,G103,G105,G107,G110,G112,G115,G118,G120,G123,G126,G128,G131,G133,G135,G143,G146,G154,G159,G162,G164,G166)</f>
        <v>789142377</v>
      </c>
      <c r="H188" s="62">
        <f t="shared" si="18"/>
        <v>96257623</v>
      </c>
      <c r="I188" s="62">
        <f>G188/F188*100</f>
        <v>89.128346171222049</v>
      </c>
    </row>
    <row r="189" spans="1:9">
      <c r="A189" s="91" t="s">
        <v>213</v>
      </c>
      <c r="B189" s="92"/>
      <c r="C189" s="92"/>
      <c r="D189" s="92"/>
      <c r="E189" s="93"/>
      <c r="F189" s="62">
        <f>SUMIF(A4:A186,785,F4:F186)</f>
        <v>19200000</v>
      </c>
      <c r="G189" s="62">
        <f>SUM(G168,G174,G176,G179,G182,G184,G186)</f>
        <v>6139920</v>
      </c>
      <c r="H189" s="62">
        <f t="shared" si="18"/>
        <v>13060080</v>
      </c>
      <c r="I189" s="62">
        <f>G189/F189*100</f>
        <v>31.978750000000002</v>
      </c>
    </row>
    <row r="190" spans="1:9">
      <c r="A190" s="91" t="s">
        <v>49</v>
      </c>
      <c r="B190" s="92"/>
      <c r="C190" s="92"/>
      <c r="D190" s="92"/>
      <c r="E190" s="93"/>
      <c r="F190" s="62">
        <f>SUM(F188:F189)</f>
        <v>904600000</v>
      </c>
      <c r="G190" s="62">
        <f>SUM(G188:G189)</f>
        <v>795282297</v>
      </c>
      <c r="H190" s="62">
        <f t="shared" si="18"/>
        <v>109317703</v>
      </c>
      <c r="I190" s="62">
        <f>G190/F190*100</f>
        <v>87.915354521335402</v>
      </c>
    </row>
  </sheetData>
  <protectedRanges>
    <protectedRange sqref="G104 G106 G108:G111 G113:G114 G116:G117 G119 G122 G125 G127 G136:G142 G144:G145 G147:G153 G155:G158 G160:G161 G163 G165 G169:G173 G181 G183 G185 G177:G178 G187" name="Range7"/>
    <protectedRange sqref="G54:G60 G62:G77 G79:G83 G85 G87:G89 G91:G95 G97:G98 G100:G102" name="Range6"/>
    <protectedRange sqref="G5:G9 G11:G14 G16:G17 G19:G25 G37:G38 G40:G52" name="Range5"/>
    <protectedRange sqref="F104 F106 F113:F114 F116:F117 F119 F122 F125 F127 F136:F142 F144:F145 F147:F153 F155:F158 F160:F161 F163 F165 F169:F173 F181 F183 F185 F177:F178 F108:F111 F187" name="Range4"/>
    <protectedRange sqref="F54:F60 F62:F77 F79:F83 F85 F87:F89 F91:F95 F97:F98 F100:F102" name="Range3"/>
    <protectedRange sqref="F5:F9 F11:F14 F16:F17 F19:F25 F27:F38 F40:F52" name="Range2"/>
    <protectedRange sqref="A1" name="Range1"/>
  </protectedRanges>
  <mergeCells count="6">
    <mergeCell ref="A190:E190"/>
    <mergeCell ref="A1:I2"/>
    <mergeCell ref="B3:C3"/>
    <mergeCell ref="D3:E3"/>
    <mergeCell ref="A188:E188"/>
    <mergeCell ref="A189:E189"/>
  </mergeCells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P7" sqref="P7"/>
    </sheetView>
  </sheetViews>
  <sheetFormatPr defaultColWidth="9" defaultRowHeight="14.5"/>
  <cols>
    <col min="3" max="3" width="19.453125" customWidth="1"/>
    <col min="5" max="5" width="24" customWidth="1"/>
    <col min="6" max="6" width="15.81640625" style="75" customWidth="1"/>
    <col min="7" max="7" width="13.453125" customWidth="1"/>
    <col min="8" max="8" width="14.453125" customWidth="1"/>
    <col min="9" max="9" width="11.81640625" customWidth="1"/>
  </cols>
  <sheetData>
    <row r="1" spans="1:9">
      <c r="A1" s="97" t="s">
        <v>247</v>
      </c>
      <c r="B1" s="97"/>
      <c r="C1" s="97"/>
      <c r="D1" s="97"/>
      <c r="E1" s="97"/>
      <c r="F1" s="97"/>
      <c r="G1" s="97"/>
      <c r="H1" s="97"/>
      <c r="I1" s="97"/>
    </row>
    <row r="2" spans="1:9">
      <c r="A2" s="1">
        <v>3</v>
      </c>
      <c r="B2" s="98" t="s">
        <v>2</v>
      </c>
      <c r="C2" s="99"/>
      <c r="D2" s="98" t="s">
        <v>3</v>
      </c>
      <c r="E2" s="99"/>
      <c r="F2" s="1" t="s">
        <v>4</v>
      </c>
      <c r="G2" s="1" t="s">
        <v>50</v>
      </c>
      <c r="H2" s="1" t="s">
        <v>51</v>
      </c>
      <c r="I2" s="1" t="s">
        <v>52</v>
      </c>
    </row>
    <row r="3" spans="1:9" ht="36" customHeight="1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79">
        <f>ПОСТАВКА!F4</f>
        <v>418150000</v>
      </c>
      <c r="G3" s="7">
        <f>ПОСТАВКА!G4</f>
        <v>408768684</v>
      </c>
      <c r="H3" s="12">
        <f>F3-G3</f>
        <v>9381316</v>
      </c>
      <c r="I3" s="12">
        <f>G3/F3*100</f>
        <v>97.756471122802822</v>
      </c>
    </row>
    <row r="4" spans="1:9" ht="3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79">
        <f>ПОСТАВКА!F10</f>
        <v>162900000</v>
      </c>
      <c r="G4" s="7">
        <f>ПОСТАВКА!G10</f>
        <v>158790228</v>
      </c>
      <c r="H4" s="12">
        <f t="shared" ref="H4:H45" si="0">F4-G4</f>
        <v>4109772</v>
      </c>
      <c r="I4" s="12">
        <f t="shared" ref="I4:I45" si="1">G4/F4*100</f>
        <v>97.477119705340698</v>
      </c>
    </row>
    <row r="5" spans="1:9" ht="3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79">
        <v>6000000</v>
      </c>
      <c r="G5" s="7">
        <f>ПОСТАВКА!G15</f>
        <v>4060231</v>
      </c>
      <c r="H5" s="12">
        <f t="shared" si="0"/>
        <v>1939769</v>
      </c>
      <c r="I5" s="12">
        <f t="shared" si="1"/>
        <v>67.670516666666671</v>
      </c>
    </row>
    <row r="6" spans="1:9" ht="3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79">
        <f>ПОСТАВКА!F18</f>
        <v>42000000</v>
      </c>
      <c r="G6" s="7">
        <f>ПОСТАВКА!G18</f>
        <v>39638322</v>
      </c>
      <c r="H6" s="12">
        <f t="shared" si="0"/>
        <v>2361678</v>
      </c>
      <c r="I6" s="12">
        <f t="shared" si="1"/>
        <v>94.376957142857137</v>
      </c>
    </row>
    <row r="7" spans="1:9" ht="3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79">
        <f>ПОСТАВКА!F26</f>
        <v>45000000</v>
      </c>
      <c r="G7" s="7">
        <f>ПОСТАВКА!G26</f>
        <v>40237414</v>
      </c>
      <c r="H7" s="12">
        <f t="shared" si="0"/>
        <v>4762586</v>
      </c>
      <c r="I7" s="12">
        <f t="shared" si="1"/>
        <v>89.41647555555555</v>
      </c>
    </row>
    <row r="8" spans="1:9" ht="3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79">
        <v>15000000</v>
      </c>
      <c r="G8" s="7">
        <f>ПОСТАВКА!G39</f>
        <v>7567171</v>
      </c>
      <c r="H8" s="12">
        <f t="shared" si="0"/>
        <v>7432829</v>
      </c>
      <c r="I8" s="12">
        <f t="shared" si="1"/>
        <v>50.447806666666665</v>
      </c>
    </row>
    <row r="9" spans="1:9" ht="3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79">
        <v>25000000</v>
      </c>
      <c r="G9" s="7">
        <f>ПОСТАВКА!G53</f>
        <v>23724613</v>
      </c>
      <c r="H9" s="12">
        <f t="shared" si="0"/>
        <v>1275387</v>
      </c>
      <c r="I9" s="12">
        <f t="shared" si="1"/>
        <v>94.898452000000006</v>
      </c>
    </row>
    <row r="10" spans="1:9" ht="3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79">
        <v>13000000</v>
      </c>
      <c r="G10" s="7">
        <f>ПОСТАВКА!G61</f>
        <v>10696152</v>
      </c>
      <c r="H10" s="12">
        <f t="shared" si="0"/>
        <v>2303848</v>
      </c>
      <c r="I10" s="12">
        <f t="shared" si="1"/>
        <v>82.278092307692305</v>
      </c>
    </row>
    <row r="11" spans="1:9" ht="3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79">
        <v>25000000</v>
      </c>
      <c r="G11" s="7">
        <f>ПОСТАВКА!G78</f>
        <v>23204494</v>
      </c>
      <c r="H11" s="12">
        <f t="shared" si="0"/>
        <v>1795506</v>
      </c>
      <c r="I11" s="12">
        <f t="shared" si="1"/>
        <v>92.817976000000002</v>
      </c>
    </row>
    <row r="12" spans="1:9" ht="3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79">
        <v>30700000</v>
      </c>
      <c r="G12" s="7">
        <f>ПОСТАВКА!G84</f>
        <v>26937536</v>
      </c>
      <c r="H12" s="12">
        <f t="shared" si="0"/>
        <v>3762464</v>
      </c>
      <c r="I12" s="12">
        <f t="shared" si="1"/>
        <v>87.744416938110746</v>
      </c>
    </row>
    <row r="13" spans="1:9" ht="3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79">
        <f>ПОСТАВКА!F86</f>
        <v>2500000</v>
      </c>
      <c r="G13" s="7">
        <f>ПОСТАВКА!G86</f>
        <v>2090151</v>
      </c>
      <c r="H13" s="12">
        <f t="shared" si="0"/>
        <v>409849</v>
      </c>
      <c r="I13" s="12">
        <f t="shared" si="1"/>
        <v>83.606040000000007</v>
      </c>
    </row>
    <row r="14" spans="1:9" ht="3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79">
        <v>45900000</v>
      </c>
      <c r="G14" s="7">
        <f>ПОСТАВКА!G90</f>
        <v>27493022</v>
      </c>
      <c r="H14" s="12">
        <f t="shared" si="0"/>
        <v>18406978</v>
      </c>
      <c r="I14" s="12">
        <f t="shared" si="1"/>
        <v>59.897651416122002</v>
      </c>
    </row>
    <row r="15" spans="1:9" ht="3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79">
        <v>2000000</v>
      </c>
      <c r="G15" s="7">
        <f>ПОСТАВКА!G96</f>
        <v>675250</v>
      </c>
      <c r="H15" s="12">
        <f t="shared" si="0"/>
        <v>1324750</v>
      </c>
      <c r="I15" s="12">
        <f t="shared" si="1"/>
        <v>33.762500000000003</v>
      </c>
    </row>
    <row r="16" spans="1:9" ht="30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79">
        <v>10500000</v>
      </c>
      <c r="G16" s="7">
        <f>ПОСТАВКА!G99</f>
        <v>90688</v>
      </c>
      <c r="H16" s="12">
        <f t="shared" si="0"/>
        <v>10409312</v>
      </c>
      <c r="I16" s="12">
        <f t="shared" si="1"/>
        <v>0.86369523809523807</v>
      </c>
    </row>
    <row r="17" spans="1:9">
      <c r="A17" s="3" t="s">
        <v>5</v>
      </c>
      <c r="B17" s="3" t="s">
        <v>34</v>
      </c>
      <c r="C17" s="4" t="s">
        <v>35</v>
      </c>
      <c r="D17" s="3" t="s">
        <v>22</v>
      </c>
      <c r="E17" s="4" t="s">
        <v>23</v>
      </c>
      <c r="F17" s="79">
        <v>7000000</v>
      </c>
      <c r="G17" s="7">
        <f>ПОСТАВКА!G103</f>
        <v>5010628</v>
      </c>
      <c r="H17" s="12">
        <f t="shared" si="0"/>
        <v>1989372</v>
      </c>
      <c r="I17" s="12">
        <f t="shared" si="1"/>
        <v>71.580399999999997</v>
      </c>
    </row>
    <row r="18" spans="1:9">
      <c r="A18" s="3" t="s">
        <v>5</v>
      </c>
      <c r="B18" s="3" t="s">
        <v>34</v>
      </c>
      <c r="C18" s="4" t="s">
        <v>35</v>
      </c>
      <c r="D18" s="3" t="s">
        <v>24</v>
      </c>
      <c r="E18" s="4" t="s">
        <v>25</v>
      </c>
      <c r="F18" s="79">
        <v>2400000</v>
      </c>
      <c r="G18" s="7">
        <f>ПОСТАВКА!G105</f>
        <v>262526</v>
      </c>
      <c r="H18" s="12">
        <f t="shared" si="0"/>
        <v>2137474</v>
      </c>
      <c r="I18" s="12">
        <f t="shared" si="1"/>
        <v>10.938583333333334</v>
      </c>
    </row>
    <row r="19" spans="1:9" ht="20">
      <c r="A19" s="3" t="s">
        <v>5</v>
      </c>
      <c r="B19" s="3" t="s">
        <v>198</v>
      </c>
      <c r="C19" s="4" t="s">
        <v>36</v>
      </c>
      <c r="D19" s="3" t="s">
        <v>20</v>
      </c>
      <c r="E19" s="4" t="s">
        <v>21</v>
      </c>
      <c r="F19" s="79">
        <v>3400000</v>
      </c>
      <c r="G19" s="7">
        <f>ПОСТАВКА!G107</f>
        <v>1154700</v>
      </c>
      <c r="H19" s="12">
        <f t="shared" si="0"/>
        <v>2245300</v>
      </c>
      <c r="I19" s="12">
        <f t="shared" si="1"/>
        <v>33.961764705882352</v>
      </c>
    </row>
    <row r="20" spans="1:9" ht="20">
      <c r="A20" s="3" t="s">
        <v>245</v>
      </c>
      <c r="B20" s="3" t="s">
        <v>38</v>
      </c>
      <c r="C20" s="4" t="s">
        <v>36</v>
      </c>
      <c r="D20" s="3">
        <v>425</v>
      </c>
      <c r="E20" s="4" t="s">
        <v>23</v>
      </c>
      <c r="F20" s="79">
        <f>ПОСТАВКА!F110</f>
        <v>100000</v>
      </c>
      <c r="G20" s="7">
        <v>0</v>
      </c>
      <c r="H20" s="12"/>
      <c r="I20" s="12"/>
    </row>
    <row r="21" spans="1:9" ht="20">
      <c r="A21" s="3" t="s">
        <v>5</v>
      </c>
      <c r="B21" s="3" t="s">
        <v>198</v>
      </c>
      <c r="C21" s="4" t="s">
        <v>36</v>
      </c>
      <c r="D21" s="3" t="s">
        <v>47</v>
      </c>
      <c r="E21" s="4" t="s">
        <v>30</v>
      </c>
      <c r="F21" s="79">
        <v>600000</v>
      </c>
      <c r="G21" s="7">
        <f>ПОСТАВКА!G112</f>
        <v>0</v>
      </c>
      <c r="H21" s="12">
        <f t="shared" si="0"/>
        <v>600000</v>
      </c>
      <c r="I21" s="12">
        <f t="shared" si="1"/>
        <v>0</v>
      </c>
    </row>
    <row r="22" spans="1:9" ht="20">
      <c r="A22" s="3" t="s">
        <v>5</v>
      </c>
      <c r="B22" s="3" t="s">
        <v>198</v>
      </c>
      <c r="C22" s="4" t="s">
        <v>36</v>
      </c>
      <c r="D22" s="3" t="s">
        <v>200</v>
      </c>
      <c r="E22" s="4" t="s">
        <v>37</v>
      </c>
      <c r="F22" s="79">
        <v>5000000</v>
      </c>
      <c r="G22" s="7">
        <f>ПОСТАВКА!G115</f>
        <v>3994716</v>
      </c>
      <c r="H22" s="12">
        <f t="shared" si="0"/>
        <v>1005284</v>
      </c>
      <c r="I22" s="12">
        <f t="shared" si="1"/>
        <v>79.894319999999993</v>
      </c>
    </row>
    <row r="23" spans="1:9" ht="23.25" customHeight="1">
      <c r="A23" s="3" t="s">
        <v>5</v>
      </c>
      <c r="B23" s="3" t="s">
        <v>38</v>
      </c>
      <c r="C23" s="4" t="s">
        <v>39</v>
      </c>
      <c r="D23" s="3" t="s">
        <v>18</v>
      </c>
      <c r="E23" s="4" t="s">
        <v>19</v>
      </c>
      <c r="F23" s="79">
        <v>300000</v>
      </c>
      <c r="G23" s="7">
        <f>ПОСТАВКА!G118</f>
        <v>108501</v>
      </c>
      <c r="H23" s="12">
        <f t="shared" si="0"/>
        <v>191499</v>
      </c>
      <c r="I23" s="12">
        <f t="shared" si="1"/>
        <v>36.167000000000002</v>
      </c>
    </row>
    <row r="24" spans="1:9">
      <c r="A24" s="3" t="s">
        <v>5</v>
      </c>
      <c r="B24" s="3" t="s">
        <v>38</v>
      </c>
      <c r="C24" s="4" t="s">
        <v>39</v>
      </c>
      <c r="D24" s="3" t="s">
        <v>20</v>
      </c>
      <c r="E24" s="4" t="s">
        <v>21</v>
      </c>
      <c r="F24" s="79">
        <v>2340000</v>
      </c>
      <c r="G24" s="7">
        <f>ПОСТАВКА!G120</f>
        <v>137958</v>
      </c>
      <c r="H24" s="12">
        <f t="shared" si="0"/>
        <v>2202042</v>
      </c>
      <c r="I24" s="12">
        <f t="shared" si="1"/>
        <v>5.8956410256410257</v>
      </c>
    </row>
    <row r="25" spans="1:9" ht="24" customHeight="1">
      <c r="A25" s="3" t="s">
        <v>5</v>
      </c>
      <c r="B25" s="3" t="s">
        <v>38</v>
      </c>
      <c r="C25" s="4" t="s">
        <v>39</v>
      </c>
      <c r="D25" s="3">
        <v>425</v>
      </c>
      <c r="E25" s="4" t="s">
        <v>23</v>
      </c>
      <c r="F25" s="79">
        <v>1500000</v>
      </c>
      <c r="G25" s="7">
        <f>ПОСТАВКА!G123</f>
        <v>105973</v>
      </c>
      <c r="H25" s="12">
        <f t="shared" si="0"/>
        <v>1394027</v>
      </c>
      <c r="I25" s="12">
        <f t="shared" si="1"/>
        <v>7.0648666666666662</v>
      </c>
    </row>
    <row r="26" spans="1:9" ht="21.75" customHeight="1">
      <c r="A26" s="3">
        <v>630</v>
      </c>
      <c r="B26" s="3">
        <v>23</v>
      </c>
      <c r="C26" s="4" t="s">
        <v>39</v>
      </c>
      <c r="D26" s="3">
        <v>426</v>
      </c>
      <c r="E26" s="4" t="s">
        <v>25</v>
      </c>
      <c r="F26" s="79">
        <v>1000000</v>
      </c>
      <c r="G26" s="7">
        <f>ПОСТАВКА!G126</f>
        <v>12000</v>
      </c>
      <c r="H26" s="12">
        <f t="shared" si="0"/>
        <v>988000</v>
      </c>
      <c r="I26" s="12">
        <f t="shared" si="1"/>
        <v>1.2</v>
      </c>
    </row>
    <row r="27" spans="1:9">
      <c r="A27" s="3">
        <v>630</v>
      </c>
      <c r="B27" s="3">
        <v>23</v>
      </c>
      <c r="C27" s="4" t="s">
        <v>39</v>
      </c>
      <c r="D27" s="3">
        <v>480</v>
      </c>
      <c r="E27" s="4" t="s">
        <v>30</v>
      </c>
      <c r="F27" s="79">
        <v>1600000</v>
      </c>
      <c r="G27" s="7">
        <f>ПОСТАВКА!G128</f>
        <v>319325</v>
      </c>
      <c r="H27" s="12">
        <f t="shared" si="0"/>
        <v>1280675</v>
      </c>
      <c r="I27" s="12"/>
    </row>
    <row r="28" spans="1:9">
      <c r="A28" s="3">
        <v>630</v>
      </c>
      <c r="B28" s="3">
        <v>23</v>
      </c>
      <c r="C28" s="4" t="s">
        <v>39</v>
      </c>
      <c r="D28" s="3">
        <v>483</v>
      </c>
      <c r="E28" s="4" t="s">
        <v>31</v>
      </c>
      <c r="F28" s="79">
        <v>660000</v>
      </c>
      <c r="G28" s="7">
        <f>ПОСТАВКА!G131</f>
        <v>375877</v>
      </c>
      <c r="H28" s="12">
        <f t="shared" si="0"/>
        <v>284123</v>
      </c>
      <c r="I28" s="12"/>
    </row>
    <row r="29" spans="1:9" ht="20">
      <c r="A29" s="3">
        <v>630</v>
      </c>
      <c r="B29" s="3">
        <v>23</v>
      </c>
      <c r="C29" s="4" t="s">
        <v>39</v>
      </c>
      <c r="D29" s="3">
        <v>485</v>
      </c>
      <c r="E29" s="4" t="s">
        <v>33</v>
      </c>
      <c r="F29" s="79">
        <v>500000</v>
      </c>
      <c r="G29" s="7">
        <f>ПОСТАВКА!G133</f>
        <v>223335</v>
      </c>
      <c r="H29" s="12">
        <f t="shared" si="0"/>
        <v>276665</v>
      </c>
      <c r="I29" s="12"/>
    </row>
    <row r="30" spans="1:9" ht="20">
      <c r="A30" s="3" t="s">
        <v>5</v>
      </c>
      <c r="B30" s="3" t="s">
        <v>41</v>
      </c>
      <c r="C30" s="4" t="s">
        <v>42</v>
      </c>
      <c r="D30" s="3" t="s">
        <v>14</v>
      </c>
      <c r="E30" s="4" t="s">
        <v>15</v>
      </c>
      <c r="F30" s="79">
        <v>2300000</v>
      </c>
      <c r="G30" s="7">
        <f>ПОСТАВКА!G135</f>
        <v>1566084</v>
      </c>
      <c r="H30" s="12">
        <f t="shared" si="0"/>
        <v>733916</v>
      </c>
      <c r="I30" s="12">
        <f t="shared" si="1"/>
        <v>68.090608695652179</v>
      </c>
    </row>
    <row r="31" spans="1:9" ht="20">
      <c r="A31" s="3" t="s">
        <v>5</v>
      </c>
      <c r="B31" s="3" t="s">
        <v>41</v>
      </c>
      <c r="C31" s="4" t="s">
        <v>42</v>
      </c>
      <c r="D31" s="3" t="s">
        <v>20</v>
      </c>
      <c r="E31" s="4" t="s">
        <v>21</v>
      </c>
      <c r="F31" s="79">
        <v>1500000</v>
      </c>
      <c r="G31" s="7">
        <f>ПОСТАВКА!G143</f>
        <v>758150</v>
      </c>
      <c r="H31" s="12">
        <f t="shared" si="0"/>
        <v>741850</v>
      </c>
      <c r="I31" s="12">
        <f t="shared" si="1"/>
        <v>50.543333333333329</v>
      </c>
    </row>
    <row r="32" spans="1:9" ht="20">
      <c r="A32" s="3" t="s">
        <v>5</v>
      </c>
      <c r="B32" s="3" t="s">
        <v>41</v>
      </c>
      <c r="C32" s="4" t="s">
        <v>42</v>
      </c>
      <c r="D32" s="3" t="s">
        <v>22</v>
      </c>
      <c r="E32" s="4" t="s">
        <v>23</v>
      </c>
      <c r="F32" s="79">
        <v>2150000</v>
      </c>
      <c r="G32" s="7">
        <f>ПОСТАВКА!G146</f>
        <v>246162</v>
      </c>
      <c r="H32" s="12">
        <f t="shared" si="0"/>
        <v>1903838</v>
      </c>
      <c r="I32" s="12">
        <f t="shared" si="1"/>
        <v>11.449395348837209</v>
      </c>
    </row>
    <row r="33" spans="1:9" ht="20">
      <c r="A33" s="3" t="s">
        <v>5</v>
      </c>
      <c r="B33" s="3" t="s">
        <v>41</v>
      </c>
      <c r="C33" s="4" t="s">
        <v>42</v>
      </c>
      <c r="D33" s="3" t="s">
        <v>24</v>
      </c>
      <c r="E33" s="4" t="s">
        <v>25</v>
      </c>
      <c r="F33" s="79">
        <v>1400000</v>
      </c>
      <c r="G33" s="7">
        <f>ПОСТАВКА!G154</f>
        <v>419051</v>
      </c>
      <c r="H33" s="12">
        <f t="shared" si="0"/>
        <v>980949</v>
      </c>
      <c r="I33" s="12">
        <f t="shared" si="1"/>
        <v>29.932214285714288</v>
      </c>
    </row>
    <row r="34" spans="1:9" ht="20">
      <c r="A34" s="3" t="s">
        <v>5</v>
      </c>
      <c r="B34" s="3" t="s">
        <v>41</v>
      </c>
      <c r="C34" s="4" t="s">
        <v>42</v>
      </c>
      <c r="D34" s="3" t="s">
        <v>32</v>
      </c>
      <c r="E34" s="4" t="s">
        <v>33</v>
      </c>
      <c r="F34" s="79">
        <v>3000000</v>
      </c>
      <c r="G34" s="7">
        <f>ПОСТАВКА!G159</f>
        <v>399000</v>
      </c>
      <c r="H34" s="12">
        <f t="shared" si="0"/>
        <v>2601000</v>
      </c>
      <c r="I34" s="12">
        <f t="shared" si="1"/>
        <v>13.3</v>
      </c>
    </row>
    <row r="35" spans="1:9" ht="20">
      <c r="A35" s="3" t="s">
        <v>5</v>
      </c>
      <c r="B35" s="3" t="s">
        <v>43</v>
      </c>
      <c r="C35" s="4" t="s">
        <v>44</v>
      </c>
      <c r="D35" s="3">
        <v>420</v>
      </c>
      <c r="E35" s="4" t="s">
        <v>15</v>
      </c>
      <c r="F35" s="79">
        <v>500000</v>
      </c>
      <c r="G35" s="7">
        <f>ПОСТАВКА!G162</f>
        <v>0</v>
      </c>
      <c r="H35" s="12">
        <f t="shared" si="0"/>
        <v>500000</v>
      </c>
      <c r="I35" s="12">
        <f t="shared" si="1"/>
        <v>0</v>
      </c>
    </row>
    <row r="36" spans="1:9" ht="20">
      <c r="A36" s="3">
        <v>630</v>
      </c>
      <c r="B36" s="3">
        <v>27</v>
      </c>
      <c r="C36" s="4" t="s">
        <v>44</v>
      </c>
      <c r="D36" s="3" t="s">
        <v>22</v>
      </c>
      <c r="E36" s="4" t="s">
        <v>23</v>
      </c>
      <c r="F36" s="79">
        <v>3500000</v>
      </c>
      <c r="G36" s="7">
        <f>ПОСТАВКА!G164</f>
        <v>0</v>
      </c>
      <c r="H36" s="12">
        <f t="shared" si="0"/>
        <v>3500000</v>
      </c>
      <c r="I36" s="12">
        <f t="shared" si="1"/>
        <v>0</v>
      </c>
    </row>
    <row r="37" spans="1:9" ht="20">
      <c r="A37" s="3" t="s">
        <v>5</v>
      </c>
      <c r="B37" s="3">
        <v>27</v>
      </c>
      <c r="C37" s="4" t="s">
        <v>44</v>
      </c>
      <c r="D37" s="3">
        <v>426</v>
      </c>
      <c r="E37" s="4" t="s">
        <v>25</v>
      </c>
      <c r="F37" s="79">
        <v>1000000</v>
      </c>
      <c r="G37" s="7">
        <f>ПОСТАВКА!G166</f>
        <v>0</v>
      </c>
      <c r="H37" s="12">
        <f t="shared" si="0"/>
        <v>1000000</v>
      </c>
      <c r="I37" s="12">
        <f t="shared" si="1"/>
        <v>0</v>
      </c>
    </row>
    <row r="38" spans="1:9" ht="30">
      <c r="A38" s="3">
        <v>785</v>
      </c>
      <c r="B38" s="3">
        <v>28</v>
      </c>
      <c r="C38" s="4" t="s">
        <v>45</v>
      </c>
      <c r="D38" s="3">
        <v>420</v>
      </c>
      <c r="E38" s="4" t="s">
        <v>15</v>
      </c>
      <c r="F38" s="79">
        <v>900000</v>
      </c>
      <c r="G38" s="7">
        <f>ПОСТАВКА!G168</f>
        <v>853333</v>
      </c>
      <c r="H38" s="12">
        <f t="shared" si="0"/>
        <v>46667</v>
      </c>
      <c r="I38" s="12">
        <f t="shared" si="1"/>
        <v>94.814777777777778</v>
      </c>
    </row>
    <row r="39" spans="1:9" ht="30">
      <c r="A39" s="3">
        <v>785</v>
      </c>
      <c r="B39" s="3">
        <v>28</v>
      </c>
      <c r="C39" s="4" t="s">
        <v>45</v>
      </c>
      <c r="D39" s="3">
        <v>424</v>
      </c>
      <c r="E39" s="4" t="s">
        <v>21</v>
      </c>
      <c r="F39" s="79">
        <v>260000</v>
      </c>
      <c r="G39" s="7">
        <f>ПОСТАВКА!G174</f>
        <v>173331</v>
      </c>
      <c r="H39" s="12">
        <f t="shared" si="0"/>
        <v>86669</v>
      </c>
      <c r="I39" s="12">
        <f t="shared" si="1"/>
        <v>66.665769230769229</v>
      </c>
    </row>
    <row r="40" spans="1:9" ht="30">
      <c r="A40" s="3" t="s">
        <v>210</v>
      </c>
      <c r="B40" s="3">
        <v>28</v>
      </c>
      <c r="C40" s="4" t="s">
        <v>216</v>
      </c>
      <c r="D40" s="3">
        <v>425</v>
      </c>
      <c r="E40" s="4" t="s">
        <v>23</v>
      </c>
      <c r="F40" s="79">
        <v>1400000</v>
      </c>
      <c r="G40" s="7">
        <f>ПОСТАВКА!G176</f>
        <v>803875</v>
      </c>
      <c r="H40" s="12">
        <f t="shared" si="0"/>
        <v>596125</v>
      </c>
      <c r="I40" s="12">
        <f t="shared" si="1"/>
        <v>57.419642857142861</v>
      </c>
    </row>
    <row r="41" spans="1:9" ht="30">
      <c r="A41" s="3">
        <v>785</v>
      </c>
      <c r="B41" s="3">
        <v>28</v>
      </c>
      <c r="C41" s="4" t="s">
        <v>45</v>
      </c>
      <c r="D41" s="3" t="s">
        <v>24</v>
      </c>
      <c r="E41" s="4" t="s">
        <v>25</v>
      </c>
      <c r="F41" s="79">
        <v>300000</v>
      </c>
      <c r="G41" s="7">
        <f>ПОСТАВКА!G179</f>
        <v>241145</v>
      </c>
      <c r="H41" s="12">
        <f t="shared" si="0"/>
        <v>58855</v>
      </c>
      <c r="I41" s="12">
        <f t="shared" si="1"/>
        <v>80.381666666666661</v>
      </c>
    </row>
    <row r="42" spans="1:9" ht="30">
      <c r="A42" s="3" t="s">
        <v>210</v>
      </c>
      <c r="B42" s="3">
        <v>28</v>
      </c>
      <c r="C42" s="4" t="s">
        <v>216</v>
      </c>
      <c r="D42" s="3">
        <v>427</v>
      </c>
      <c r="E42" s="4" t="s">
        <v>27</v>
      </c>
      <c r="F42" s="79">
        <v>1090000</v>
      </c>
      <c r="G42" s="7">
        <f>ПОСТАВКА!G182</f>
        <v>926495</v>
      </c>
      <c r="H42" s="12">
        <f t="shared" si="0"/>
        <v>163505</v>
      </c>
      <c r="I42" s="12">
        <f t="shared" si="1"/>
        <v>84.999541284403662</v>
      </c>
    </row>
    <row r="43" spans="1:9" ht="30">
      <c r="A43" s="3" t="s">
        <v>210</v>
      </c>
      <c r="B43" s="3">
        <v>28</v>
      </c>
      <c r="C43" s="4" t="s">
        <v>216</v>
      </c>
      <c r="D43" s="3">
        <v>480</v>
      </c>
      <c r="E43" s="4" t="s">
        <v>30</v>
      </c>
      <c r="F43" s="79">
        <v>9600000</v>
      </c>
      <c r="G43" s="7">
        <f>ПОСТАВКА!G184</f>
        <v>1493630</v>
      </c>
      <c r="H43" s="12">
        <f t="shared" si="0"/>
        <v>8106370</v>
      </c>
      <c r="I43" s="12">
        <f t="shared" si="1"/>
        <v>15.558645833333335</v>
      </c>
    </row>
    <row r="44" spans="1:9" ht="30">
      <c r="A44" s="3" t="s">
        <v>210</v>
      </c>
      <c r="B44" s="3">
        <v>28</v>
      </c>
      <c r="C44" s="4" t="s">
        <v>216</v>
      </c>
      <c r="D44" s="3">
        <v>485</v>
      </c>
      <c r="E44" s="4" t="s">
        <v>217</v>
      </c>
      <c r="F44" s="79">
        <v>5650000</v>
      </c>
      <c r="G44" s="7">
        <f>ПОСТАВКА!G186</f>
        <v>1648111</v>
      </c>
      <c r="H44" s="12">
        <f t="shared" si="0"/>
        <v>4001889</v>
      </c>
      <c r="I44" s="12">
        <f t="shared" si="1"/>
        <v>29.170106194690266</v>
      </c>
    </row>
    <row r="45" spans="1:9">
      <c r="A45" s="100" t="s">
        <v>49</v>
      </c>
      <c r="B45" s="101"/>
      <c r="C45" s="101"/>
      <c r="D45" s="101"/>
      <c r="E45" s="102"/>
      <c r="F45" s="11">
        <f>SUM(F3:F44)</f>
        <v>904600000</v>
      </c>
      <c r="G45" s="11">
        <f>SUM(G3:G44)</f>
        <v>795207862</v>
      </c>
      <c r="H45" s="10">
        <f t="shared" si="0"/>
        <v>109392138</v>
      </c>
      <c r="I45" s="10">
        <f t="shared" si="1"/>
        <v>87.90712602255141</v>
      </c>
    </row>
  </sheetData>
  <protectedRanges>
    <protectedRange sqref="A1" name="Range1"/>
  </protectedRanges>
  <mergeCells count="4">
    <mergeCell ref="A1:I1"/>
    <mergeCell ref="B2:C2"/>
    <mergeCell ref="D2:E2"/>
    <mergeCell ref="A45:E45"/>
  </mergeCells>
  <phoneticPr fontId="29" type="noConversion"/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XFD1048576"/>
    </sheetView>
  </sheetViews>
  <sheetFormatPr defaultColWidth="9" defaultRowHeight="14.5"/>
  <cols>
    <col min="1" max="1" width="6.7265625" customWidth="1"/>
    <col min="2" max="2" width="7.1796875" customWidth="1"/>
    <col min="3" max="3" width="32.7265625" customWidth="1"/>
    <col min="4" max="4" width="9" customWidth="1"/>
    <col min="5" max="5" width="26.1796875" customWidth="1"/>
    <col min="6" max="6" width="13.26953125" customWidth="1"/>
    <col min="7" max="7" width="12.1796875" customWidth="1"/>
    <col min="8" max="8" width="14.7265625" customWidth="1"/>
    <col min="9" max="9" width="8.453125" customWidth="1"/>
  </cols>
  <sheetData>
    <row r="1" spans="1:9">
      <c r="A1" s="97" t="s">
        <v>218</v>
      </c>
      <c r="B1" s="97"/>
      <c r="C1" s="97"/>
      <c r="D1" s="97"/>
      <c r="E1" s="97"/>
      <c r="F1" s="97"/>
      <c r="G1" s="97"/>
      <c r="H1" s="97"/>
      <c r="I1" s="97"/>
    </row>
    <row r="2" spans="1:9">
      <c r="A2" s="1" t="s">
        <v>1</v>
      </c>
      <c r="B2" s="98" t="s">
        <v>2</v>
      </c>
      <c r="C2" s="99"/>
      <c r="D2" s="98" t="s">
        <v>3</v>
      </c>
      <c r="E2" s="99"/>
      <c r="F2" s="1" t="s">
        <v>4</v>
      </c>
      <c r="G2" s="1" t="s">
        <v>50</v>
      </c>
      <c r="H2" s="1" t="s">
        <v>51</v>
      </c>
      <c r="I2" s="1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12">
        <v>494250000</v>
      </c>
      <c r="G3" s="27">
        <v>34619227</v>
      </c>
      <c r="H3" s="12">
        <f>F3:F44-G3:G44</f>
        <v>459630773</v>
      </c>
      <c r="I3" s="12">
        <f>G3/F3*100</f>
        <v>7.0043959534648454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12">
        <v>193200000</v>
      </c>
      <c r="G4" s="27">
        <v>13475515</v>
      </c>
      <c r="H4" s="12">
        <f t="shared" ref="H4:H37" si="0">F4-G4</f>
        <v>179724485</v>
      </c>
      <c r="I4" s="12">
        <f>G4/F4*100</f>
        <v>6.9749042443064182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12">
        <v>6000000</v>
      </c>
      <c r="G5" s="27">
        <v>0</v>
      </c>
      <c r="H5" s="12">
        <f t="shared" si="0"/>
        <v>6000000</v>
      </c>
      <c r="I5" s="12">
        <f>G5/F5*100</f>
        <v>0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12">
        <v>40000000</v>
      </c>
      <c r="G6" s="27">
        <v>3608193</v>
      </c>
      <c r="H6" s="12">
        <f t="shared" si="0"/>
        <v>36391807</v>
      </c>
      <c r="I6" s="12">
        <f t="shared" ref="I6:I37" si="1">G6/F6*100</f>
        <v>9.0204825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12">
        <v>40000000</v>
      </c>
      <c r="G7" s="27">
        <v>4103258</v>
      </c>
      <c r="H7" s="12">
        <f t="shared" si="0"/>
        <v>35896742</v>
      </c>
      <c r="I7" s="12">
        <f t="shared" si="1"/>
        <v>10.258145000000001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12">
        <v>15000000</v>
      </c>
      <c r="G8" s="27">
        <v>489123</v>
      </c>
      <c r="H8" s="12">
        <f t="shared" si="0"/>
        <v>14510877</v>
      </c>
      <c r="I8" s="12">
        <f t="shared" si="1"/>
        <v>3.2608199999999998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12">
        <v>25000000</v>
      </c>
      <c r="G9" s="27">
        <v>1100044</v>
      </c>
      <c r="H9" s="12">
        <f t="shared" si="0"/>
        <v>23899956</v>
      </c>
      <c r="I9" s="12">
        <f t="shared" si="1"/>
        <v>4.4001760000000001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12">
        <v>15000000</v>
      </c>
      <c r="G10" s="27">
        <v>557511</v>
      </c>
      <c r="H10" s="12">
        <f t="shared" si="0"/>
        <v>14442489</v>
      </c>
      <c r="I10" s="12">
        <f t="shared" si="1"/>
        <v>3.7167400000000002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12">
        <v>25000000</v>
      </c>
      <c r="G11" s="27">
        <v>2058361</v>
      </c>
      <c r="H11" s="12">
        <f t="shared" si="0"/>
        <v>22941639</v>
      </c>
      <c r="I11" s="12">
        <f t="shared" si="1"/>
        <v>8.2334439999999987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12">
        <v>30700000</v>
      </c>
      <c r="G12" s="27">
        <v>2061922</v>
      </c>
      <c r="H12" s="12">
        <f t="shared" si="0"/>
        <v>28638078</v>
      </c>
      <c r="I12" s="12">
        <f t="shared" si="1"/>
        <v>6.7163583061889254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12">
        <v>2000000</v>
      </c>
      <c r="G13" s="27">
        <v>129742</v>
      </c>
      <c r="H13" s="12">
        <f t="shared" si="0"/>
        <v>1870258</v>
      </c>
      <c r="I13" s="12">
        <f t="shared" si="1"/>
        <v>6.4870999999999999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12">
        <v>35400000</v>
      </c>
      <c r="G14" s="7">
        <v>15750</v>
      </c>
      <c r="H14" s="12">
        <f t="shared" si="0"/>
        <v>35384250</v>
      </c>
      <c r="I14" s="12">
        <f t="shared" si="1"/>
        <v>4.4491525423728813E-2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12">
        <v>2000000</v>
      </c>
      <c r="G15" s="7">
        <v>0</v>
      </c>
      <c r="H15" s="12">
        <f t="shared" si="0"/>
        <v>2000000</v>
      </c>
      <c r="I15" s="12">
        <f t="shared" si="1"/>
        <v>0</v>
      </c>
    </row>
    <row r="16" spans="1:9" ht="20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12">
        <v>10500000</v>
      </c>
      <c r="G16" s="17">
        <v>0</v>
      </c>
      <c r="H16" s="12">
        <f t="shared" si="0"/>
        <v>10500000</v>
      </c>
      <c r="I16" s="12">
        <f t="shared" si="1"/>
        <v>0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12">
        <v>9000000</v>
      </c>
      <c r="G17" s="17">
        <v>310000</v>
      </c>
      <c r="H17" s="12">
        <f t="shared" si="0"/>
        <v>8690000</v>
      </c>
      <c r="I17" s="12">
        <f t="shared" si="1"/>
        <v>3.4444444444444446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12">
        <v>5400000</v>
      </c>
      <c r="G18" s="17">
        <v>21185</v>
      </c>
      <c r="H18" s="12">
        <f t="shared" si="0"/>
        <v>5378815</v>
      </c>
      <c r="I18" s="12">
        <f t="shared" si="1"/>
        <v>0.39231481481481478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12">
        <v>3400000</v>
      </c>
      <c r="G19" s="17">
        <v>175525</v>
      </c>
      <c r="H19" s="12">
        <f t="shared" si="0"/>
        <v>3224475</v>
      </c>
      <c r="I19" s="12">
        <f t="shared" si="1"/>
        <v>5.1624999999999996</v>
      </c>
    </row>
    <row r="20" spans="1:9">
      <c r="A20" s="3" t="s">
        <v>5</v>
      </c>
      <c r="B20" s="3" t="s">
        <v>198</v>
      </c>
      <c r="C20" s="8" t="s">
        <v>36</v>
      </c>
      <c r="D20" s="3" t="s">
        <v>47</v>
      </c>
      <c r="E20" s="4" t="s">
        <v>30</v>
      </c>
      <c r="F20" s="12">
        <v>600000</v>
      </c>
      <c r="G20" s="7">
        <v>0</v>
      </c>
      <c r="H20" s="12">
        <f t="shared" si="0"/>
        <v>600000</v>
      </c>
      <c r="I20" s="12">
        <f t="shared" si="1"/>
        <v>0</v>
      </c>
    </row>
    <row r="21" spans="1:9">
      <c r="A21" s="3" t="s">
        <v>5</v>
      </c>
      <c r="B21" s="3" t="s">
        <v>198</v>
      </c>
      <c r="C21" s="8" t="s">
        <v>36</v>
      </c>
      <c r="D21" s="3" t="s">
        <v>200</v>
      </c>
      <c r="E21" s="4" t="s">
        <v>37</v>
      </c>
      <c r="F21" s="12">
        <v>3000000</v>
      </c>
      <c r="G21" s="7">
        <v>660764</v>
      </c>
      <c r="H21" s="12">
        <f t="shared" si="0"/>
        <v>2339236</v>
      </c>
      <c r="I21" s="12">
        <f t="shared" si="1"/>
        <v>22.025466666666667</v>
      </c>
    </row>
    <row r="22" spans="1:9">
      <c r="A22" s="3" t="s">
        <v>5</v>
      </c>
      <c r="B22" s="3" t="s">
        <v>38</v>
      </c>
      <c r="C22" s="8" t="s">
        <v>39</v>
      </c>
      <c r="D22" s="3" t="s">
        <v>18</v>
      </c>
      <c r="E22" s="4" t="s">
        <v>19</v>
      </c>
      <c r="F22" s="12">
        <v>300000</v>
      </c>
      <c r="G22" s="7">
        <v>23600</v>
      </c>
      <c r="H22" s="12">
        <f t="shared" si="0"/>
        <v>276400</v>
      </c>
      <c r="I22" s="12">
        <f t="shared" si="1"/>
        <v>7.8666666666666663</v>
      </c>
    </row>
    <row r="23" spans="1:9">
      <c r="A23" s="3" t="s">
        <v>5</v>
      </c>
      <c r="B23" s="3" t="s">
        <v>38</v>
      </c>
      <c r="C23" s="8" t="s">
        <v>39</v>
      </c>
      <c r="D23" s="3" t="s">
        <v>20</v>
      </c>
      <c r="E23" s="4" t="s">
        <v>21</v>
      </c>
      <c r="F23" s="12">
        <v>2500000</v>
      </c>
      <c r="G23" s="7">
        <v>0</v>
      </c>
      <c r="H23" s="12">
        <f t="shared" si="0"/>
        <v>2500000</v>
      </c>
      <c r="I23" s="12">
        <f t="shared" si="1"/>
        <v>0</v>
      </c>
    </row>
    <row r="24" spans="1:9">
      <c r="A24" s="3" t="s">
        <v>5</v>
      </c>
      <c r="B24" s="3" t="s">
        <v>38</v>
      </c>
      <c r="C24" s="8" t="s">
        <v>39</v>
      </c>
      <c r="D24" s="3">
        <v>425</v>
      </c>
      <c r="E24" s="4" t="s">
        <v>23</v>
      </c>
      <c r="F24" s="12">
        <v>1500000</v>
      </c>
      <c r="G24" s="7">
        <v>46020</v>
      </c>
      <c r="H24" s="12">
        <f t="shared" si="0"/>
        <v>1453980</v>
      </c>
      <c r="I24" s="12">
        <f t="shared" si="1"/>
        <v>3.0680000000000001</v>
      </c>
    </row>
    <row r="25" spans="1:9">
      <c r="A25" s="3">
        <v>630</v>
      </c>
      <c r="B25" s="3">
        <v>23</v>
      </c>
      <c r="C25" s="8" t="s">
        <v>39</v>
      </c>
      <c r="D25" s="3">
        <v>426</v>
      </c>
      <c r="E25" s="4" t="s">
        <v>25</v>
      </c>
      <c r="F25" s="12">
        <v>1000000</v>
      </c>
      <c r="G25" s="7">
        <v>12000</v>
      </c>
      <c r="H25" s="12">
        <f t="shared" si="0"/>
        <v>988000</v>
      </c>
      <c r="I25" s="12">
        <f t="shared" si="1"/>
        <v>1.2</v>
      </c>
    </row>
    <row r="26" spans="1:9">
      <c r="A26" s="3">
        <v>630</v>
      </c>
      <c r="B26" s="3">
        <v>23</v>
      </c>
      <c r="C26" s="8" t="s">
        <v>39</v>
      </c>
      <c r="D26" s="3">
        <v>480</v>
      </c>
      <c r="E26" s="4" t="s">
        <v>30</v>
      </c>
      <c r="F26" s="12">
        <v>1600000</v>
      </c>
      <c r="G26" s="7">
        <v>319325</v>
      </c>
      <c r="H26" s="12">
        <f t="shared" si="0"/>
        <v>1280675</v>
      </c>
      <c r="I26" s="12">
        <f t="shared" si="1"/>
        <v>19.957812499999999</v>
      </c>
    </row>
    <row r="27" spans="1:9">
      <c r="A27" s="3">
        <v>630</v>
      </c>
      <c r="B27" s="3">
        <v>23</v>
      </c>
      <c r="C27" s="8" t="s">
        <v>39</v>
      </c>
      <c r="D27" s="3">
        <v>483</v>
      </c>
      <c r="E27" s="4" t="s">
        <v>31</v>
      </c>
      <c r="F27" s="12">
        <v>500000</v>
      </c>
      <c r="G27" s="7">
        <v>0</v>
      </c>
      <c r="H27" s="12">
        <f t="shared" si="0"/>
        <v>500000</v>
      </c>
      <c r="I27" s="12">
        <f t="shared" si="1"/>
        <v>0</v>
      </c>
    </row>
    <row r="28" spans="1:9">
      <c r="A28" s="3">
        <v>630</v>
      </c>
      <c r="B28" s="3">
        <v>23</v>
      </c>
      <c r="C28" s="8" t="s">
        <v>39</v>
      </c>
      <c r="D28" s="3">
        <v>485</v>
      </c>
      <c r="E28" s="4" t="s">
        <v>215</v>
      </c>
      <c r="F28" s="12">
        <v>500000</v>
      </c>
      <c r="G28" s="7">
        <v>0</v>
      </c>
      <c r="H28" s="12">
        <f t="shared" si="0"/>
        <v>500000</v>
      </c>
      <c r="I28" s="12">
        <f t="shared" si="1"/>
        <v>0</v>
      </c>
    </row>
    <row r="29" spans="1:9">
      <c r="A29" s="3">
        <v>25</v>
      </c>
      <c r="B29" s="3" t="s">
        <v>41</v>
      </c>
      <c r="C29" s="4" t="s">
        <v>42</v>
      </c>
      <c r="D29" s="3" t="s">
        <v>14</v>
      </c>
      <c r="E29" s="4" t="s">
        <v>15</v>
      </c>
      <c r="F29" s="12">
        <v>2300000</v>
      </c>
      <c r="G29" s="17">
        <v>73960</v>
      </c>
      <c r="H29" s="12">
        <f t="shared" si="0"/>
        <v>2226040</v>
      </c>
      <c r="I29" s="12">
        <f t="shared" si="1"/>
        <v>3.2156521739130439</v>
      </c>
    </row>
    <row r="30" spans="1:9">
      <c r="A30" s="3">
        <v>630</v>
      </c>
      <c r="B30" s="3" t="s">
        <v>41</v>
      </c>
      <c r="C30" s="4" t="s">
        <v>42</v>
      </c>
      <c r="D30" s="3" t="s">
        <v>20</v>
      </c>
      <c r="E30" s="4" t="s">
        <v>21</v>
      </c>
      <c r="F30" s="12">
        <v>1500000</v>
      </c>
      <c r="G30" s="17">
        <v>72275</v>
      </c>
      <c r="H30" s="12">
        <f t="shared" si="0"/>
        <v>1427725</v>
      </c>
      <c r="I30" s="12">
        <f t="shared" si="1"/>
        <v>4.8183333333333334</v>
      </c>
    </row>
    <row r="31" spans="1:9">
      <c r="A31" s="3" t="s">
        <v>5</v>
      </c>
      <c r="B31" s="3" t="s">
        <v>41</v>
      </c>
      <c r="C31" s="4" t="s">
        <v>42</v>
      </c>
      <c r="D31" s="3" t="s">
        <v>22</v>
      </c>
      <c r="E31" s="4" t="s">
        <v>23</v>
      </c>
      <c r="F31" s="12">
        <v>2150000</v>
      </c>
      <c r="G31" s="17">
        <v>6960</v>
      </c>
      <c r="H31" s="12">
        <f t="shared" si="0"/>
        <v>2143040</v>
      </c>
      <c r="I31" s="12">
        <f t="shared" si="1"/>
        <v>0.3237209302325581</v>
      </c>
    </row>
    <row r="32" spans="1:9">
      <c r="A32" s="3" t="s">
        <v>5</v>
      </c>
      <c r="B32" s="3" t="s">
        <v>41</v>
      </c>
      <c r="C32" s="4" t="s">
        <v>42</v>
      </c>
      <c r="D32" s="3" t="s">
        <v>24</v>
      </c>
      <c r="E32" s="4" t="s">
        <v>25</v>
      </c>
      <c r="F32" s="12">
        <v>1400000</v>
      </c>
      <c r="G32" s="17">
        <v>142792</v>
      </c>
      <c r="H32" s="12">
        <f t="shared" si="0"/>
        <v>1257208</v>
      </c>
      <c r="I32" s="12">
        <f t="shared" si="1"/>
        <v>10.199428571428571</v>
      </c>
    </row>
    <row r="33" spans="1:9">
      <c r="A33" s="3" t="s">
        <v>5</v>
      </c>
      <c r="B33" s="3" t="s">
        <v>41</v>
      </c>
      <c r="C33" s="4" t="s">
        <v>42</v>
      </c>
      <c r="D33" s="3" t="s">
        <v>32</v>
      </c>
      <c r="E33" s="4" t="s">
        <v>33</v>
      </c>
      <c r="F33" s="12">
        <v>3000000</v>
      </c>
      <c r="G33" s="17">
        <v>0</v>
      </c>
      <c r="H33" s="12">
        <f t="shared" si="0"/>
        <v>3000000</v>
      </c>
      <c r="I33" s="12">
        <f t="shared" si="1"/>
        <v>0</v>
      </c>
    </row>
    <row r="34" spans="1:9">
      <c r="A34" s="3" t="s">
        <v>5</v>
      </c>
      <c r="B34" s="3" t="s">
        <v>43</v>
      </c>
      <c r="C34" s="4" t="s">
        <v>44</v>
      </c>
      <c r="D34" s="3">
        <v>420</v>
      </c>
      <c r="E34" s="4" t="s">
        <v>15</v>
      </c>
      <c r="F34" s="12">
        <v>1000000</v>
      </c>
      <c r="G34" s="7">
        <f>[1]ПОСТАВКА!G150</f>
        <v>0</v>
      </c>
      <c r="H34" s="12">
        <f t="shared" si="0"/>
        <v>1000000</v>
      </c>
      <c r="I34" s="12">
        <f t="shared" si="1"/>
        <v>0</v>
      </c>
    </row>
    <row r="35" spans="1:9">
      <c r="A35" s="3" t="s">
        <v>5</v>
      </c>
      <c r="B35" s="3" t="s">
        <v>43</v>
      </c>
      <c r="C35" s="4" t="s">
        <v>44</v>
      </c>
      <c r="D35" s="3" t="s">
        <v>22</v>
      </c>
      <c r="E35" s="4" t="s">
        <v>23</v>
      </c>
      <c r="F35" s="12">
        <v>10000000</v>
      </c>
      <c r="G35" s="7">
        <f>[1]ПОСТАВКА!G152</f>
        <v>0</v>
      </c>
      <c r="H35" s="12">
        <f t="shared" si="0"/>
        <v>10000000</v>
      </c>
      <c r="I35" s="12">
        <f t="shared" si="1"/>
        <v>0</v>
      </c>
    </row>
    <row r="36" spans="1:9">
      <c r="A36" s="3">
        <v>630</v>
      </c>
      <c r="B36" s="3">
        <v>27</v>
      </c>
      <c r="C36" s="4" t="s">
        <v>44</v>
      </c>
      <c r="D36" s="3">
        <v>426</v>
      </c>
      <c r="E36" s="4" t="s">
        <v>25</v>
      </c>
      <c r="F36" s="12">
        <v>2000000</v>
      </c>
      <c r="G36" s="7">
        <v>0</v>
      </c>
      <c r="H36" s="12">
        <f t="shared" si="0"/>
        <v>2000000</v>
      </c>
      <c r="I36" s="12">
        <f t="shared" si="1"/>
        <v>0</v>
      </c>
    </row>
    <row r="37" spans="1:9" ht="20">
      <c r="A37" s="3">
        <v>785</v>
      </c>
      <c r="B37" s="3">
        <v>28</v>
      </c>
      <c r="C37" s="4" t="s">
        <v>45</v>
      </c>
      <c r="D37" s="3">
        <v>420</v>
      </c>
      <c r="E37" s="4" t="s">
        <v>15</v>
      </c>
      <c r="F37" s="12">
        <v>900000</v>
      </c>
      <c r="G37" s="28">
        <v>0</v>
      </c>
      <c r="H37" s="12">
        <f t="shared" si="0"/>
        <v>900000</v>
      </c>
      <c r="I37" s="12">
        <f t="shared" si="1"/>
        <v>0</v>
      </c>
    </row>
    <row r="38" spans="1:9" ht="20">
      <c r="A38" s="3" t="s">
        <v>210</v>
      </c>
      <c r="B38" s="3">
        <v>28</v>
      </c>
      <c r="C38" s="4" t="s">
        <v>45</v>
      </c>
      <c r="D38" s="3">
        <v>424</v>
      </c>
      <c r="E38" s="4" t="s">
        <v>21</v>
      </c>
      <c r="F38" s="12">
        <v>260000</v>
      </c>
      <c r="G38" s="28">
        <v>0</v>
      </c>
      <c r="H38" s="12">
        <f t="shared" ref="H38:H43" si="2">F38-G38</f>
        <v>260000</v>
      </c>
      <c r="I38" s="12">
        <f t="shared" ref="I38:I44" si="3">G38/F38*100</f>
        <v>0</v>
      </c>
    </row>
    <row r="39" spans="1:9" ht="20">
      <c r="A39" s="3">
        <v>785</v>
      </c>
      <c r="B39" s="3">
        <v>28</v>
      </c>
      <c r="C39" s="4" t="s">
        <v>45</v>
      </c>
      <c r="D39" s="3">
        <v>425</v>
      </c>
      <c r="E39" s="4" t="s">
        <v>23</v>
      </c>
      <c r="F39" s="12">
        <v>1400000</v>
      </c>
      <c r="G39" s="17">
        <v>0</v>
      </c>
      <c r="H39" s="12">
        <f t="shared" si="2"/>
        <v>1400000</v>
      </c>
      <c r="I39" s="12">
        <f t="shared" si="3"/>
        <v>0</v>
      </c>
    </row>
    <row r="40" spans="1:9" ht="20">
      <c r="A40" s="3" t="s">
        <v>210</v>
      </c>
      <c r="B40" s="3">
        <v>28</v>
      </c>
      <c r="C40" s="4" t="s">
        <v>45</v>
      </c>
      <c r="D40" s="3">
        <v>426</v>
      </c>
      <c r="E40" s="4" t="s">
        <v>25</v>
      </c>
      <c r="F40" s="12">
        <v>300000</v>
      </c>
      <c r="G40" s="17">
        <v>0</v>
      </c>
      <c r="H40" s="12">
        <f t="shared" si="2"/>
        <v>300000</v>
      </c>
      <c r="I40" s="12">
        <f t="shared" si="3"/>
        <v>0</v>
      </c>
    </row>
    <row r="41" spans="1:9" ht="20">
      <c r="A41" s="3" t="s">
        <v>210</v>
      </c>
      <c r="B41" s="3">
        <v>28</v>
      </c>
      <c r="C41" s="4" t="s">
        <v>45</v>
      </c>
      <c r="D41" s="3">
        <v>427</v>
      </c>
      <c r="E41" s="4" t="s">
        <v>27</v>
      </c>
      <c r="F41" s="12">
        <v>1090000</v>
      </c>
      <c r="G41" s="17">
        <v>463120</v>
      </c>
      <c r="H41" s="12">
        <f t="shared" si="2"/>
        <v>626880</v>
      </c>
      <c r="I41" s="12">
        <f t="shared" si="3"/>
        <v>42.488073394495416</v>
      </c>
    </row>
    <row r="42" spans="1:9" ht="20">
      <c r="A42" s="3">
        <v>785</v>
      </c>
      <c r="B42" s="3">
        <v>28</v>
      </c>
      <c r="C42" s="4" t="s">
        <v>45</v>
      </c>
      <c r="D42" s="3">
        <v>480</v>
      </c>
      <c r="E42" s="4" t="s">
        <v>30</v>
      </c>
      <c r="F42" s="12">
        <v>9600000</v>
      </c>
      <c r="G42" s="28">
        <v>0</v>
      </c>
      <c r="H42" s="12">
        <f t="shared" si="2"/>
        <v>9600000</v>
      </c>
      <c r="I42" s="12">
        <f t="shared" si="3"/>
        <v>0</v>
      </c>
    </row>
    <row r="43" spans="1:9" ht="20">
      <c r="A43" s="3">
        <v>785</v>
      </c>
      <c r="B43" s="3">
        <v>28</v>
      </c>
      <c r="C43" s="4" t="s">
        <v>45</v>
      </c>
      <c r="D43" s="3">
        <v>485</v>
      </c>
      <c r="E43" s="4" t="s">
        <v>48</v>
      </c>
      <c r="F43" s="12">
        <v>5650000</v>
      </c>
      <c r="G43" s="28">
        <v>0</v>
      </c>
      <c r="H43" s="12">
        <f t="shared" si="2"/>
        <v>5650000</v>
      </c>
      <c r="I43" s="12">
        <f t="shared" si="3"/>
        <v>0</v>
      </c>
    </row>
    <row r="44" spans="1:9">
      <c r="A44" s="100" t="s">
        <v>49</v>
      </c>
      <c r="B44" s="103"/>
      <c r="C44" s="103"/>
      <c r="D44" s="103"/>
      <c r="E44" s="104"/>
      <c r="F44" s="10">
        <f>SUM(F3:F43)</f>
        <v>1005900000</v>
      </c>
      <c r="G44" s="11">
        <f>SUM(G3:G43)</f>
        <v>64546172</v>
      </c>
      <c r="H44" s="10">
        <f>SUM(F44-G44)</f>
        <v>941353828</v>
      </c>
      <c r="I44" s="10">
        <f t="shared" si="3"/>
        <v>6.416758325877324</v>
      </c>
    </row>
    <row r="46" spans="1:9">
      <c r="C46" t="s">
        <v>219</v>
      </c>
    </row>
    <row r="47" spans="1:9">
      <c r="C47" t="s">
        <v>220</v>
      </c>
    </row>
    <row r="48" spans="1:9">
      <c r="C48" t="s">
        <v>221</v>
      </c>
    </row>
  </sheetData>
  <protectedRanges>
    <protectedRange sqref="A1" name="Range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15" workbookViewId="0">
      <selection activeCell="A15" sqref="A1:XFD1048576"/>
    </sheetView>
  </sheetViews>
  <sheetFormatPr defaultColWidth="9" defaultRowHeight="14.5"/>
  <cols>
    <col min="1" max="1" width="6.7265625" customWidth="1"/>
    <col min="2" max="2" width="7.1796875" customWidth="1"/>
    <col min="3" max="3" width="32.7265625" customWidth="1"/>
    <col min="4" max="4" width="9" customWidth="1"/>
    <col min="5" max="5" width="26.1796875" customWidth="1"/>
    <col min="6" max="6" width="13.26953125" customWidth="1"/>
    <col min="7" max="7" width="12.1796875" customWidth="1"/>
    <col min="8" max="8" width="14.7265625" customWidth="1"/>
    <col min="9" max="9" width="8.453125" customWidth="1"/>
  </cols>
  <sheetData>
    <row r="1" spans="1:9">
      <c r="A1" s="97" t="s">
        <v>222</v>
      </c>
      <c r="B1" s="97"/>
      <c r="C1" s="97"/>
      <c r="D1" s="97"/>
      <c r="E1" s="97"/>
      <c r="F1" s="97"/>
      <c r="G1" s="97"/>
      <c r="H1" s="97"/>
      <c r="I1" s="97"/>
    </row>
    <row r="2" spans="1:9">
      <c r="A2" s="1" t="s">
        <v>1</v>
      </c>
      <c r="B2" s="98" t="s">
        <v>2</v>
      </c>
      <c r="C2" s="99"/>
      <c r="D2" s="98" t="s">
        <v>3</v>
      </c>
      <c r="E2" s="99"/>
      <c r="F2" s="1" t="s">
        <v>4</v>
      </c>
      <c r="G2" s="1" t="s">
        <v>50</v>
      </c>
      <c r="H2" s="1" t="s">
        <v>51</v>
      </c>
      <c r="I2" s="1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12">
        <v>494250000</v>
      </c>
      <c r="G3" s="27">
        <v>69322772</v>
      </c>
      <c r="H3" s="12">
        <f>F3:F44-G3:G44</f>
        <v>424927228</v>
      </c>
      <c r="I3" s="12">
        <f>G3/F3*100</f>
        <v>14.025851694486596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12">
        <v>193200000</v>
      </c>
      <c r="G4" s="27">
        <v>26969823</v>
      </c>
      <c r="H4" s="12">
        <f t="shared" ref="H4:H37" si="0">F4-G4</f>
        <v>166230177</v>
      </c>
      <c r="I4" s="12">
        <f>G4/F4*100</f>
        <v>13.959535714285714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12">
        <v>6000000</v>
      </c>
      <c r="G5" s="27">
        <v>0</v>
      </c>
      <c r="H5" s="12">
        <f t="shared" si="0"/>
        <v>6000000</v>
      </c>
      <c r="I5" s="12">
        <f>G5/F5*100</f>
        <v>0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12">
        <v>40000000</v>
      </c>
      <c r="G6" s="27">
        <v>8171728</v>
      </c>
      <c r="H6" s="12">
        <f t="shared" si="0"/>
        <v>31828272</v>
      </c>
      <c r="I6" s="12">
        <f t="shared" ref="I6:I37" si="1">G6/F6*100</f>
        <v>20.429320000000001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12">
        <v>40000000</v>
      </c>
      <c r="G7" s="27">
        <v>6427566</v>
      </c>
      <c r="H7" s="12">
        <f t="shared" si="0"/>
        <v>33572434</v>
      </c>
      <c r="I7" s="12">
        <f t="shared" si="1"/>
        <v>16.068915000000001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12">
        <v>15000000</v>
      </c>
      <c r="G8" s="27">
        <v>1184922</v>
      </c>
      <c r="H8" s="12">
        <f t="shared" si="0"/>
        <v>13815078</v>
      </c>
      <c r="I8" s="12">
        <f t="shared" si="1"/>
        <v>7.8994800000000005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12">
        <v>25000000</v>
      </c>
      <c r="G9" s="27">
        <v>2509842</v>
      </c>
      <c r="H9" s="12">
        <f t="shared" si="0"/>
        <v>22490158</v>
      </c>
      <c r="I9" s="12">
        <f t="shared" si="1"/>
        <v>10.039368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12">
        <v>15000000</v>
      </c>
      <c r="G10" s="27">
        <v>1099558</v>
      </c>
      <c r="H10" s="12">
        <f t="shared" si="0"/>
        <v>13900442</v>
      </c>
      <c r="I10" s="12">
        <f t="shared" si="1"/>
        <v>7.3303866666666657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12">
        <v>25000000</v>
      </c>
      <c r="G11" s="27">
        <v>2431849</v>
      </c>
      <c r="H11" s="12">
        <f t="shared" si="0"/>
        <v>22568151</v>
      </c>
      <c r="I11" s="12">
        <f t="shared" si="1"/>
        <v>9.7273960000000006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12">
        <v>30700000</v>
      </c>
      <c r="G12" s="27">
        <v>4125411</v>
      </c>
      <c r="H12" s="12">
        <f t="shared" si="0"/>
        <v>26574589</v>
      </c>
      <c r="I12" s="12">
        <f t="shared" si="1"/>
        <v>13.437820846905538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12">
        <v>2000000</v>
      </c>
      <c r="G13" s="27">
        <v>234081</v>
      </c>
      <c r="H13" s="12">
        <f t="shared" si="0"/>
        <v>1765919</v>
      </c>
      <c r="I13" s="12">
        <f t="shared" si="1"/>
        <v>11.704050000000001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12">
        <v>35400000</v>
      </c>
      <c r="G14" s="7">
        <v>414354</v>
      </c>
      <c r="H14" s="12">
        <f t="shared" si="0"/>
        <v>34985646</v>
      </c>
      <c r="I14" s="12">
        <f t="shared" si="1"/>
        <v>1.1704915254237289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12">
        <v>2000000</v>
      </c>
      <c r="G15" s="7">
        <v>0</v>
      </c>
      <c r="H15" s="12">
        <f t="shared" si="0"/>
        <v>2000000</v>
      </c>
      <c r="I15" s="12">
        <f t="shared" si="1"/>
        <v>0</v>
      </c>
    </row>
    <row r="16" spans="1:9" ht="20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12">
        <v>10500000</v>
      </c>
      <c r="G16" s="17">
        <v>0</v>
      </c>
      <c r="H16" s="12">
        <f t="shared" si="0"/>
        <v>10500000</v>
      </c>
      <c r="I16" s="12">
        <f t="shared" si="1"/>
        <v>0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12">
        <v>9000000</v>
      </c>
      <c r="G17" s="17">
        <v>649130</v>
      </c>
      <c r="H17" s="12">
        <f t="shared" si="0"/>
        <v>8350870</v>
      </c>
      <c r="I17" s="12">
        <f t="shared" si="1"/>
        <v>7.2125555555555554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12">
        <v>5400000</v>
      </c>
      <c r="G18" s="17">
        <v>51517</v>
      </c>
      <c r="H18" s="12">
        <f t="shared" si="0"/>
        <v>5348483</v>
      </c>
      <c r="I18" s="12">
        <f t="shared" si="1"/>
        <v>0.95401851851851849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12">
        <v>3400000</v>
      </c>
      <c r="G19" s="17">
        <v>484047</v>
      </c>
      <c r="H19" s="12">
        <f t="shared" si="0"/>
        <v>2915953</v>
      </c>
      <c r="I19" s="12">
        <f t="shared" si="1"/>
        <v>14.236676470588236</v>
      </c>
    </row>
    <row r="20" spans="1:9">
      <c r="A20" s="3" t="s">
        <v>5</v>
      </c>
      <c r="B20" s="3" t="s">
        <v>198</v>
      </c>
      <c r="C20" s="8" t="s">
        <v>36</v>
      </c>
      <c r="D20" s="3" t="s">
        <v>47</v>
      </c>
      <c r="E20" s="4" t="s">
        <v>30</v>
      </c>
      <c r="F20" s="12">
        <v>600000</v>
      </c>
      <c r="G20" s="7">
        <v>0</v>
      </c>
      <c r="H20" s="12">
        <f t="shared" si="0"/>
        <v>600000</v>
      </c>
      <c r="I20" s="12">
        <f t="shared" si="1"/>
        <v>0</v>
      </c>
    </row>
    <row r="21" spans="1:9">
      <c r="A21" s="3" t="s">
        <v>5</v>
      </c>
      <c r="B21" s="3" t="s">
        <v>198</v>
      </c>
      <c r="C21" s="8" t="s">
        <v>36</v>
      </c>
      <c r="D21" s="3" t="s">
        <v>200</v>
      </c>
      <c r="E21" s="4" t="s">
        <v>37</v>
      </c>
      <c r="F21" s="12">
        <v>3000000</v>
      </c>
      <c r="G21" s="7">
        <v>660764</v>
      </c>
      <c r="H21" s="12">
        <f t="shared" si="0"/>
        <v>2339236</v>
      </c>
      <c r="I21" s="12">
        <f t="shared" si="1"/>
        <v>22.025466666666667</v>
      </c>
    </row>
    <row r="22" spans="1:9">
      <c r="A22" s="3" t="s">
        <v>5</v>
      </c>
      <c r="B22" s="3" t="s">
        <v>38</v>
      </c>
      <c r="C22" s="8" t="s">
        <v>39</v>
      </c>
      <c r="D22" s="3" t="s">
        <v>18</v>
      </c>
      <c r="E22" s="4" t="s">
        <v>19</v>
      </c>
      <c r="F22" s="12">
        <v>300000</v>
      </c>
      <c r="G22" s="7">
        <v>23600</v>
      </c>
      <c r="H22" s="12">
        <f t="shared" si="0"/>
        <v>276400</v>
      </c>
      <c r="I22" s="12">
        <f t="shared" si="1"/>
        <v>7.8666666666666663</v>
      </c>
    </row>
    <row r="23" spans="1:9">
      <c r="A23" s="3" t="s">
        <v>5</v>
      </c>
      <c r="B23" s="3" t="s">
        <v>38</v>
      </c>
      <c r="C23" s="8" t="s">
        <v>39</v>
      </c>
      <c r="D23" s="3" t="s">
        <v>20</v>
      </c>
      <c r="E23" s="4" t="s">
        <v>21</v>
      </c>
      <c r="F23" s="12">
        <v>2500000</v>
      </c>
      <c r="G23" s="7">
        <v>0</v>
      </c>
      <c r="H23" s="12">
        <f t="shared" si="0"/>
        <v>2500000</v>
      </c>
      <c r="I23" s="12">
        <f t="shared" si="1"/>
        <v>0</v>
      </c>
    </row>
    <row r="24" spans="1:9">
      <c r="A24" s="3" t="s">
        <v>5</v>
      </c>
      <c r="B24" s="3" t="s">
        <v>38</v>
      </c>
      <c r="C24" s="8" t="s">
        <v>39</v>
      </c>
      <c r="D24" s="3">
        <v>425</v>
      </c>
      <c r="E24" s="4" t="s">
        <v>23</v>
      </c>
      <c r="F24" s="12">
        <v>1500000</v>
      </c>
      <c r="G24" s="7">
        <v>46020</v>
      </c>
      <c r="H24" s="12">
        <f t="shared" si="0"/>
        <v>1453980</v>
      </c>
      <c r="I24" s="12">
        <f t="shared" si="1"/>
        <v>3.0680000000000001</v>
      </c>
    </row>
    <row r="25" spans="1:9">
      <c r="A25" s="3">
        <v>630</v>
      </c>
      <c r="B25" s="3">
        <v>23</v>
      </c>
      <c r="C25" s="8" t="s">
        <v>39</v>
      </c>
      <c r="D25" s="3">
        <v>426</v>
      </c>
      <c r="E25" s="4" t="s">
        <v>25</v>
      </c>
      <c r="F25" s="12">
        <v>1000000</v>
      </c>
      <c r="G25" s="7">
        <v>12000</v>
      </c>
      <c r="H25" s="12">
        <f t="shared" si="0"/>
        <v>988000</v>
      </c>
      <c r="I25" s="12">
        <f t="shared" si="1"/>
        <v>1.2</v>
      </c>
    </row>
    <row r="26" spans="1:9">
      <c r="A26" s="3">
        <v>630</v>
      </c>
      <c r="B26" s="3">
        <v>23</v>
      </c>
      <c r="C26" s="8" t="s">
        <v>39</v>
      </c>
      <c r="D26" s="3">
        <v>480</v>
      </c>
      <c r="E26" s="4" t="s">
        <v>30</v>
      </c>
      <c r="F26" s="12">
        <v>1600000</v>
      </c>
      <c r="G26" s="7">
        <v>319325</v>
      </c>
      <c r="H26" s="12">
        <f t="shared" si="0"/>
        <v>1280675</v>
      </c>
      <c r="I26" s="12">
        <f t="shared" si="1"/>
        <v>19.957812499999999</v>
      </c>
    </row>
    <row r="27" spans="1:9">
      <c r="A27" s="3">
        <v>630</v>
      </c>
      <c r="B27" s="3">
        <v>23</v>
      </c>
      <c r="C27" s="8" t="s">
        <v>39</v>
      </c>
      <c r="D27" s="3">
        <v>483</v>
      </c>
      <c r="E27" s="4" t="s">
        <v>31</v>
      </c>
      <c r="F27" s="12">
        <v>500000</v>
      </c>
      <c r="G27" s="7">
        <v>0</v>
      </c>
      <c r="H27" s="12">
        <f t="shared" si="0"/>
        <v>500000</v>
      </c>
      <c r="I27" s="12">
        <f t="shared" si="1"/>
        <v>0</v>
      </c>
    </row>
    <row r="28" spans="1:9">
      <c r="A28" s="3">
        <v>630</v>
      </c>
      <c r="B28" s="3">
        <v>23</v>
      </c>
      <c r="C28" s="8" t="s">
        <v>39</v>
      </c>
      <c r="D28" s="3">
        <v>485</v>
      </c>
      <c r="E28" s="4" t="s">
        <v>215</v>
      </c>
      <c r="F28" s="12">
        <v>500000</v>
      </c>
      <c r="G28" s="7">
        <v>0</v>
      </c>
      <c r="H28" s="12">
        <f t="shared" si="0"/>
        <v>500000</v>
      </c>
      <c r="I28" s="12">
        <f t="shared" si="1"/>
        <v>0</v>
      </c>
    </row>
    <row r="29" spans="1:9">
      <c r="A29" s="3">
        <v>25</v>
      </c>
      <c r="B29" s="3" t="s">
        <v>41</v>
      </c>
      <c r="C29" s="4" t="s">
        <v>42</v>
      </c>
      <c r="D29" s="3" t="s">
        <v>14</v>
      </c>
      <c r="E29" s="4" t="s">
        <v>15</v>
      </c>
      <c r="F29" s="12">
        <v>2300000</v>
      </c>
      <c r="G29" s="17">
        <v>73960</v>
      </c>
      <c r="H29" s="12">
        <f t="shared" si="0"/>
        <v>2226040</v>
      </c>
      <c r="I29" s="12">
        <f t="shared" si="1"/>
        <v>3.2156521739130439</v>
      </c>
    </row>
    <row r="30" spans="1:9">
      <c r="A30" s="3">
        <v>630</v>
      </c>
      <c r="B30" s="3" t="s">
        <v>41</v>
      </c>
      <c r="C30" s="4" t="s">
        <v>42</v>
      </c>
      <c r="D30" s="3" t="s">
        <v>20</v>
      </c>
      <c r="E30" s="4" t="s">
        <v>21</v>
      </c>
      <c r="F30" s="12">
        <v>1500000</v>
      </c>
      <c r="G30" s="17">
        <v>107675</v>
      </c>
      <c r="H30" s="12">
        <f t="shared" si="0"/>
        <v>1392325</v>
      </c>
      <c r="I30" s="12">
        <f t="shared" si="1"/>
        <v>7.1783333333333337</v>
      </c>
    </row>
    <row r="31" spans="1:9">
      <c r="A31" s="3" t="s">
        <v>5</v>
      </c>
      <c r="B31" s="3" t="s">
        <v>41</v>
      </c>
      <c r="C31" s="4" t="s">
        <v>42</v>
      </c>
      <c r="D31" s="3" t="s">
        <v>22</v>
      </c>
      <c r="E31" s="4" t="s">
        <v>23</v>
      </c>
      <c r="F31" s="12">
        <v>2150000</v>
      </c>
      <c r="G31" s="17">
        <v>6960</v>
      </c>
      <c r="H31" s="12">
        <f t="shared" si="0"/>
        <v>2143040</v>
      </c>
      <c r="I31" s="12">
        <f t="shared" si="1"/>
        <v>0.3237209302325581</v>
      </c>
    </row>
    <row r="32" spans="1:9">
      <c r="A32" s="3" t="s">
        <v>5</v>
      </c>
      <c r="B32" s="3" t="s">
        <v>41</v>
      </c>
      <c r="C32" s="4" t="s">
        <v>42</v>
      </c>
      <c r="D32" s="3" t="s">
        <v>24</v>
      </c>
      <c r="E32" s="4" t="s">
        <v>25</v>
      </c>
      <c r="F32" s="12">
        <v>1400000</v>
      </c>
      <c r="G32" s="17">
        <v>142792</v>
      </c>
      <c r="H32" s="12">
        <f t="shared" si="0"/>
        <v>1257208</v>
      </c>
      <c r="I32" s="12">
        <f t="shared" si="1"/>
        <v>10.199428571428571</v>
      </c>
    </row>
    <row r="33" spans="1:9">
      <c r="A33" s="3" t="s">
        <v>5</v>
      </c>
      <c r="B33" s="3" t="s">
        <v>41</v>
      </c>
      <c r="C33" s="4" t="s">
        <v>42</v>
      </c>
      <c r="D33" s="3" t="s">
        <v>32</v>
      </c>
      <c r="E33" s="4" t="s">
        <v>33</v>
      </c>
      <c r="F33" s="12">
        <v>3000000</v>
      </c>
      <c r="G33" s="17">
        <v>0</v>
      </c>
      <c r="H33" s="12">
        <f t="shared" si="0"/>
        <v>3000000</v>
      </c>
      <c r="I33" s="12">
        <f t="shared" si="1"/>
        <v>0</v>
      </c>
    </row>
    <row r="34" spans="1:9">
      <c r="A34" s="3" t="s">
        <v>5</v>
      </c>
      <c r="B34" s="3" t="s">
        <v>43</v>
      </c>
      <c r="C34" s="4" t="s">
        <v>44</v>
      </c>
      <c r="D34" s="3">
        <v>420</v>
      </c>
      <c r="E34" s="4" t="s">
        <v>15</v>
      </c>
      <c r="F34" s="12">
        <v>1000000</v>
      </c>
      <c r="G34" s="7">
        <f>[1]ПОСТАВКА!G150</f>
        <v>0</v>
      </c>
      <c r="H34" s="12">
        <f t="shared" si="0"/>
        <v>1000000</v>
      </c>
      <c r="I34" s="12">
        <f t="shared" si="1"/>
        <v>0</v>
      </c>
    </row>
    <row r="35" spans="1:9">
      <c r="A35" s="3" t="s">
        <v>5</v>
      </c>
      <c r="B35" s="3" t="s">
        <v>43</v>
      </c>
      <c r="C35" s="4" t="s">
        <v>44</v>
      </c>
      <c r="D35" s="3" t="s">
        <v>22</v>
      </c>
      <c r="E35" s="4" t="s">
        <v>23</v>
      </c>
      <c r="F35" s="12">
        <v>10000000</v>
      </c>
      <c r="G35" s="7">
        <f>[1]ПОСТАВКА!G152</f>
        <v>0</v>
      </c>
      <c r="H35" s="12">
        <f t="shared" si="0"/>
        <v>10000000</v>
      </c>
      <c r="I35" s="12">
        <f t="shared" si="1"/>
        <v>0</v>
      </c>
    </row>
    <row r="36" spans="1:9">
      <c r="A36" s="3">
        <v>630</v>
      </c>
      <c r="B36" s="3">
        <v>27</v>
      </c>
      <c r="C36" s="4" t="s">
        <v>44</v>
      </c>
      <c r="D36" s="3">
        <v>426</v>
      </c>
      <c r="E36" s="4" t="s">
        <v>25</v>
      </c>
      <c r="F36" s="12">
        <v>2000000</v>
      </c>
      <c r="G36" s="7">
        <v>0</v>
      </c>
      <c r="H36" s="12">
        <f t="shared" si="0"/>
        <v>2000000</v>
      </c>
      <c r="I36" s="12">
        <f t="shared" si="1"/>
        <v>0</v>
      </c>
    </row>
    <row r="37" spans="1:9" ht="20">
      <c r="A37" s="3">
        <v>785</v>
      </c>
      <c r="B37" s="3">
        <v>28</v>
      </c>
      <c r="C37" s="4" t="s">
        <v>45</v>
      </c>
      <c r="D37" s="3">
        <v>420</v>
      </c>
      <c r="E37" s="4" t="s">
        <v>15</v>
      </c>
      <c r="F37" s="12">
        <v>900000</v>
      </c>
      <c r="G37" s="28">
        <v>0</v>
      </c>
      <c r="H37" s="12">
        <f t="shared" si="0"/>
        <v>900000</v>
      </c>
      <c r="I37" s="12">
        <f t="shared" si="1"/>
        <v>0</v>
      </c>
    </row>
    <row r="38" spans="1:9" ht="20">
      <c r="A38" s="3" t="s">
        <v>210</v>
      </c>
      <c r="B38" s="3">
        <v>28</v>
      </c>
      <c r="C38" s="4" t="s">
        <v>45</v>
      </c>
      <c r="D38" s="3">
        <v>424</v>
      </c>
      <c r="E38" s="4" t="s">
        <v>21</v>
      </c>
      <c r="F38" s="12">
        <v>260000</v>
      </c>
      <c r="G38" s="28">
        <v>41666</v>
      </c>
      <c r="H38" s="12">
        <f t="shared" ref="H38:H43" si="2">F38-G38</f>
        <v>218334</v>
      </c>
      <c r="I38" s="12">
        <f t="shared" ref="I38:I44" si="3">G38/F38*100</f>
        <v>16.025384615384617</v>
      </c>
    </row>
    <row r="39" spans="1:9" ht="20">
      <c r="A39" s="3">
        <v>785</v>
      </c>
      <c r="B39" s="3">
        <v>28</v>
      </c>
      <c r="C39" s="4" t="s">
        <v>45</v>
      </c>
      <c r="D39" s="3">
        <v>425</v>
      </c>
      <c r="E39" s="4" t="s">
        <v>23</v>
      </c>
      <c r="F39" s="12">
        <v>1400000</v>
      </c>
      <c r="G39" s="17">
        <v>0</v>
      </c>
      <c r="H39" s="12">
        <f t="shared" si="2"/>
        <v>1400000</v>
      </c>
      <c r="I39" s="12">
        <f t="shared" si="3"/>
        <v>0</v>
      </c>
    </row>
    <row r="40" spans="1:9" ht="20">
      <c r="A40" s="3" t="s">
        <v>210</v>
      </c>
      <c r="B40" s="3">
        <v>28</v>
      </c>
      <c r="C40" s="4" t="s">
        <v>45</v>
      </c>
      <c r="D40" s="3">
        <v>426</v>
      </c>
      <c r="E40" s="4" t="s">
        <v>25</v>
      </c>
      <c r="F40" s="12">
        <v>300000</v>
      </c>
      <c r="G40" s="17">
        <v>77680</v>
      </c>
      <c r="H40" s="12">
        <f t="shared" si="2"/>
        <v>222320</v>
      </c>
      <c r="I40" s="12">
        <f t="shared" si="3"/>
        <v>25.893333333333334</v>
      </c>
    </row>
    <row r="41" spans="1:9" ht="20">
      <c r="A41" s="3" t="s">
        <v>210</v>
      </c>
      <c r="B41" s="3">
        <v>28</v>
      </c>
      <c r="C41" s="4" t="s">
        <v>45</v>
      </c>
      <c r="D41" s="3">
        <v>427</v>
      </c>
      <c r="E41" s="4" t="s">
        <v>27</v>
      </c>
      <c r="F41" s="12">
        <v>1090000</v>
      </c>
      <c r="G41" s="17">
        <v>926495</v>
      </c>
      <c r="H41" s="12">
        <f t="shared" si="2"/>
        <v>163505</v>
      </c>
      <c r="I41" s="12">
        <f t="shared" si="3"/>
        <v>84.999541284403662</v>
      </c>
    </row>
    <row r="42" spans="1:9" ht="20">
      <c r="A42" s="3">
        <v>785</v>
      </c>
      <c r="B42" s="3">
        <v>28</v>
      </c>
      <c r="C42" s="4" t="s">
        <v>45</v>
      </c>
      <c r="D42" s="3">
        <v>480</v>
      </c>
      <c r="E42" s="4" t="s">
        <v>30</v>
      </c>
      <c r="F42" s="12">
        <v>9600000</v>
      </c>
      <c r="G42" s="28">
        <v>0</v>
      </c>
      <c r="H42" s="12">
        <f t="shared" si="2"/>
        <v>9600000</v>
      </c>
      <c r="I42" s="12">
        <f t="shared" si="3"/>
        <v>0</v>
      </c>
    </row>
    <row r="43" spans="1:9" ht="20">
      <c r="A43" s="3">
        <v>785</v>
      </c>
      <c r="B43" s="3">
        <v>28</v>
      </c>
      <c r="C43" s="4" t="s">
        <v>45</v>
      </c>
      <c r="D43" s="3">
        <v>485</v>
      </c>
      <c r="E43" s="4" t="s">
        <v>48</v>
      </c>
      <c r="F43" s="12">
        <v>5650000</v>
      </c>
      <c r="G43" s="28">
        <v>0</v>
      </c>
      <c r="H43" s="12">
        <f t="shared" si="2"/>
        <v>5650000</v>
      </c>
      <c r="I43" s="12">
        <f t="shared" si="3"/>
        <v>0</v>
      </c>
    </row>
    <row r="44" spans="1:9">
      <c r="A44" s="100" t="s">
        <v>49</v>
      </c>
      <c r="B44" s="103"/>
      <c r="C44" s="103"/>
      <c r="D44" s="103"/>
      <c r="E44" s="104"/>
      <c r="F44" s="10">
        <f>SUM(F3:F43)</f>
        <v>1005900000</v>
      </c>
      <c r="G44" s="11">
        <f>SUM(G3:G43)</f>
        <v>126515537</v>
      </c>
      <c r="H44" s="10">
        <f>SUM(F44-G44)</f>
        <v>879384463</v>
      </c>
      <c r="I44" s="10">
        <f t="shared" si="3"/>
        <v>12.577347350631277</v>
      </c>
    </row>
    <row r="46" spans="1:9">
      <c r="C46" t="s">
        <v>219</v>
      </c>
    </row>
    <row r="47" spans="1:9">
      <c r="C47" t="s">
        <v>220</v>
      </c>
    </row>
    <row r="48" spans="1:9">
      <c r="C48" t="s">
        <v>221</v>
      </c>
    </row>
  </sheetData>
  <protectedRanges>
    <protectedRange sqref="A1" name="Range1_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XFD1048576"/>
    </sheetView>
  </sheetViews>
  <sheetFormatPr defaultColWidth="9" defaultRowHeight="14.5"/>
  <cols>
    <col min="1" max="1" width="6.7265625" customWidth="1"/>
    <col min="2" max="2" width="7.1796875" customWidth="1"/>
    <col min="3" max="3" width="32.7265625" customWidth="1"/>
    <col min="4" max="4" width="9" customWidth="1"/>
    <col min="5" max="5" width="26.1796875" customWidth="1"/>
    <col min="6" max="6" width="13.26953125" customWidth="1"/>
    <col min="7" max="7" width="12.1796875" customWidth="1"/>
    <col min="8" max="8" width="14.7265625" customWidth="1"/>
    <col min="9" max="9" width="8.453125" customWidth="1"/>
  </cols>
  <sheetData>
    <row r="1" spans="1:9">
      <c r="A1" s="97" t="s">
        <v>223</v>
      </c>
      <c r="B1" s="97"/>
      <c r="C1" s="97"/>
      <c r="D1" s="97"/>
      <c r="E1" s="97"/>
      <c r="F1" s="97"/>
      <c r="G1" s="97"/>
      <c r="H1" s="97"/>
      <c r="I1" s="97"/>
    </row>
    <row r="2" spans="1:9">
      <c r="A2" s="1" t="s">
        <v>1</v>
      </c>
      <c r="B2" s="98" t="s">
        <v>2</v>
      </c>
      <c r="C2" s="99"/>
      <c r="D2" s="98" t="s">
        <v>3</v>
      </c>
      <c r="E2" s="99"/>
      <c r="F2" s="1" t="s">
        <v>4</v>
      </c>
      <c r="G2" s="1" t="s">
        <v>50</v>
      </c>
      <c r="H2" s="1" t="s">
        <v>51</v>
      </c>
      <c r="I2" s="1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12">
        <v>494250000</v>
      </c>
      <c r="G3" s="27">
        <v>104436092</v>
      </c>
      <c r="H3" s="12">
        <f>F3:F44-G3:G44</f>
        <v>389813908</v>
      </c>
      <c r="I3" s="12">
        <f>G3/F3*100</f>
        <v>21.130215882650479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12">
        <v>193200000</v>
      </c>
      <c r="G4" s="27">
        <v>40589207</v>
      </c>
      <c r="H4" s="12">
        <f t="shared" ref="H4:H37" si="0">F4-G4</f>
        <v>152610793</v>
      </c>
      <c r="I4" s="12">
        <f>G4/F4*100</f>
        <v>21.008906314699793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12">
        <v>6000000</v>
      </c>
      <c r="G5" s="27">
        <v>509467</v>
      </c>
      <c r="H5" s="12">
        <f t="shared" si="0"/>
        <v>5490533</v>
      </c>
      <c r="I5" s="12">
        <f>G5/F5*100</f>
        <v>8.4911166666666666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12">
        <v>40000000</v>
      </c>
      <c r="G6" s="27">
        <v>11399956</v>
      </c>
      <c r="H6" s="12">
        <f t="shared" si="0"/>
        <v>28600044</v>
      </c>
      <c r="I6" s="12">
        <f t="shared" ref="I6:I37" si="1">G6/F6*100</f>
        <v>28.499890000000001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12">
        <v>40000000</v>
      </c>
      <c r="G7" s="27">
        <v>12001033</v>
      </c>
      <c r="H7" s="12">
        <f t="shared" si="0"/>
        <v>27998967</v>
      </c>
      <c r="I7" s="12">
        <f t="shared" si="1"/>
        <v>30.002582500000003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12">
        <v>15000000</v>
      </c>
      <c r="G8" s="27">
        <v>1974879</v>
      </c>
      <c r="H8" s="12">
        <f t="shared" si="0"/>
        <v>13025121</v>
      </c>
      <c r="I8" s="12">
        <f t="shared" si="1"/>
        <v>13.165859999999999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12">
        <v>25000000</v>
      </c>
      <c r="G9" s="27">
        <v>3717569</v>
      </c>
      <c r="H9" s="12">
        <f t="shared" si="0"/>
        <v>21282431</v>
      </c>
      <c r="I9" s="12">
        <f t="shared" si="1"/>
        <v>14.870275999999999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12">
        <v>15000000</v>
      </c>
      <c r="G10" s="27">
        <v>1669573</v>
      </c>
      <c r="H10" s="12">
        <f t="shared" si="0"/>
        <v>13330427</v>
      </c>
      <c r="I10" s="12">
        <f t="shared" si="1"/>
        <v>11.130486666666666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12">
        <v>25000000</v>
      </c>
      <c r="G11" s="27">
        <v>5522499</v>
      </c>
      <c r="H11" s="12">
        <f t="shared" si="0"/>
        <v>19477501</v>
      </c>
      <c r="I11" s="12">
        <f t="shared" si="1"/>
        <v>22.089995999999999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12">
        <v>30700000</v>
      </c>
      <c r="G12" s="27">
        <v>6499759</v>
      </c>
      <c r="H12" s="12">
        <f t="shared" si="0"/>
        <v>24200241</v>
      </c>
      <c r="I12" s="12">
        <f t="shared" si="1"/>
        <v>21.17185342019544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12">
        <v>2000000</v>
      </c>
      <c r="G13" s="27">
        <v>840813</v>
      </c>
      <c r="H13" s="12">
        <f t="shared" si="0"/>
        <v>1159187</v>
      </c>
      <c r="I13" s="12">
        <f t="shared" si="1"/>
        <v>42.040649999999999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12">
        <v>35400000</v>
      </c>
      <c r="G14" s="7">
        <v>434429</v>
      </c>
      <c r="H14" s="12">
        <f t="shared" si="0"/>
        <v>34965571</v>
      </c>
      <c r="I14" s="12">
        <f t="shared" si="1"/>
        <v>1.2272005649717515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12">
        <v>2000000</v>
      </c>
      <c r="G15" s="7">
        <v>0</v>
      </c>
      <c r="H15" s="12">
        <f t="shared" si="0"/>
        <v>2000000</v>
      </c>
      <c r="I15" s="12">
        <f t="shared" si="1"/>
        <v>0</v>
      </c>
    </row>
    <row r="16" spans="1:9" ht="20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12">
        <v>10500000</v>
      </c>
      <c r="G16" s="17">
        <v>0</v>
      </c>
      <c r="H16" s="12">
        <f t="shared" si="0"/>
        <v>10500000</v>
      </c>
      <c r="I16" s="12">
        <f t="shared" si="1"/>
        <v>0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12">
        <v>9000000</v>
      </c>
      <c r="G17" s="17">
        <v>1019130</v>
      </c>
      <c r="H17" s="12">
        <f t="shared" si="0"/>
        <v>7980870</v>
      </c>
      <c r="I17" s="12">
        <f t="shared" si="1"/>
        <v>11.323666666666666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12">
        <v>5400000</v>
      </c>
      <c r="G18" s="17">
        <v>78893</v>
      </c>
      <c r="H18" s="12">
        <f t="shared" si="0"/>
        <v>5321107</v>
      </c>
      <c r="I18" s="12">
        <f t="shared" si="1"/>
        <v>1.4609814814814814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12">
        <v>3400000</v>
      </c>
      <c r="G19" s="17">
        <v>484047</v>
      </c>
      <c r="H19" s="12">
        <f t="shared" si="0"/>
        <v>2915953</v>
      </c>
      <c r="I19" s="12">
        <f t="shared" si="1"/>
        <v>14.236676470588236</v>
      </c>
    </row>
    <row r="20" spans="1:9">
      <c r="A20" s="3" t="s">
        <v>5</v>
      </c>
      <c r="B20" s="3" t="s">
        <v>198</v>
      </c>
      <c r="C20" s="8" t="s">
        <v>36</v>
      </c>
      <c r="D20" s="3" t="s">
        <v>47</v>
      </c>
      <c r="E20" s="4" t="s">
        <v>30</v>
      </c>
      <c r="F20" s="12">
        <v>600000</v>
      </c>
      <c r="G20" s="7">
        <v>0</v>
      </c>
      <c r="H20" s="12">
        <f t="shared" si="0"/>
        <v>600000</v>
      </c>
      <c r="I20" s="12">
        <f t="shared" si="1"/>
        <v>0</v>
      </c>
    </row>
    <row r="21" spans="1:9">
      <c r="A21" s="3" t="s">
        <v>5</v>
      </c>
      <c r="B21" s="3" t="s">
        <v>198</v>
      </c>
      <c r="C21" s="8" t="s">
        <v>36</v>
      </c>
      <c r="D21" s="3" t="s">
        <v>200</v>
      </c>
      <c r="E21" s="4" t="s">
        <v>37</v>
      </c>
      <c r="F21" s="12">
        <v>3000000</v>
      </c>
      <c r="G21" s="7">
        <v>660764</v>
      </c>
      <c r="H21" s="12">
        <f t="shared" si="0"/>
        <v>2339236</v>
      </c>
      <c r="I21" s="12">
        <f t="shared" si="1"/>
        <v>22.025466666666667</v>
      </c>
    </row>
    <row r="22" spans="1:9">
      <c r="A22" s="3" t="s">
        <v>5</v>
      </c>
      <c r="B22" s="3" t="s">
        <v>38</v>
      </c>
      <c r="C22" s="8" t="s">
        <v>39</v>
      </c>
      <c r="D22" s="3" t="s">
        <v>18</v>
      </c>
      <c r="E22" s="4" t="s">
        <v>19</v>
      </c>
      <c r="F22" s="12">
        <v>300000</v>
      </c>
      <c r="G22" s="7">
        <v>23600</v>
      </c>
      <c r="H22" s="12">
        <f t="shared" si="0"/>
        <v>276400</v>
      </c>
      <c r="I22" s="12">
        <f t="shared" si="1"/>
        <v>7.8666666666666663</v>
      </c>
    </row>
    <row r="23" spans="1:9">
      <c r="A23" s="3" t="s">
        <v>5</v>
      </c>
      <c r="B23" s="3" t="s">
        <v>38</v>
      </c>
      <c r="C23" s="8" t="s">
        <v>39</v>
      </c>
      <c r="D23" s="3" t="s">
        <v>20</v>
      </c>
      <c r="E23" s="4" t="s">
        <v>21</v>
      </c>
      <c r="F23" s="12">
        <v>2500000</v>
      </c>
      <c r="G23" s="7">
        <v>0</v>
      </c>
      <c r="H23" s="12">
        <f t="shared" si="0"/>
        <v>2500000</v>
      </c>
      <c r="I23" s="12">
        <f t="shared" si="1"/>
        <v>0</v>
      </c>
    </row>
    <row r="24" spans="1:9">
      <c r="A24" s="3" t="s">
        <v>5</v>
      </c>
      <c r="B24" s="3" t="s">
        <v>38</v>
      </c>
      <c r="C24" s="8" t="s">
        <v>39</v>
      </c>
      <c r="D24" s="3">
        <v>425</v>
      </c>
      <c r="E24" s="4" t="s">
        <v>23</v>
      </c>
      <c r="F24" s="12">
        <v>1500000</v>
      </c>
      <c r="G24" s="7">
        <v>46020</v>
      </c>
      <c r="H24" s="12">
        <f t="shared" si="0"/>
        <v>1453980</v>
      </c>
      <c r="I24" s="12">
        <f t="shared" si="1"/>
        <v>3.0680000000000001</v>
      </c>
    </row>
    <row r="25" spans="1:9">
      <c r="A25" s="3">
        <v>630</v>
      </c>
      <c r="B25" s="3">
        <v>23</v>
      </c>
      <c r="C25" s="8" t="s">
        <v>39</v>
      </c>
      <c r="D25" s="3">
        <v>426</v>
      </c>
      <c r="E25" s="4" t="s">
        <v>25</v>
      </c>
      <c r="F25" s="12">
        <v>1000000</v>
      </c>
      <c r="G25" s="7">
        <v>12000</v>
      </c>
      <c r="H25" s="12">
        <f t="shared" si="0"/>
        <v>988000</v>
      </c>
      <c r="I25" s="12">
        <f t="shared" si="1"/>
        <v>1.2</v>
      </c>
    </row>
    <row r="26" spans="1:9">
      <c r="A26" s="3">
        <v>630</v>
      </c>
      <c r="B26" s="3">
        <v>23</v>
      </c>
      <c r="C26" s="8" t="s">
        <v>39</v>
      </c>
      <c r="D26" s="3">
        <v>480</v>
      </c>
      <c r="E26" s="4" t="s">
        <v>30</v>
      </c>
      <c r="F26" s="12">
        <v>1600000</v>
      </c>
      <c r="G26" s="7">
        <v>319325</v>
      </c>
      <c r="H26" s="12">
        <f t="shared" si="0"/>
        <v>1280675</v>
      </c>
      <c r="I26" s="12">
        <f t="shared" si="1"/>
        <v>19.957812499999999</v>
      </c>
    </row>
    <row r="27" spans="1:9">
      <c r="A27" s="3">
        <v>630</v>
      </c>
      <c r="B27" s="3">
        <v>23</v>
      </c>
      <c r="C27" s="8" t="s">
        <v>39</v>
      </c>
      <c r="D27" s="3">
        <v>483</v>
      </c>
      <c r="E27" s="4" t="s">
        <v>31</v>
      </c>
      <c r="F27" s="12">
        <v>500000</v>
      </c>
      <c r="G27" s="7">
        <v>0</v>
      </c>
      <c r="H27" s="12">
        <f t="shared" si="0"/>
        <v>500000</v>
      </c>
      <c r="I27" s="12">
        <f t="shared" si="1"/>
        <v>0</v>
      </c>
    </row>
    <row r="28" spans="1:9">
      <c r="A28" s="3">
        <v>630</v>
      </c>
      <c r="B28" s="3">
        <v>23</v>
      </c>
      <c r="C28" s="8" t="s">
        <v>39</v>
      </c>
      <c r="D28" s="3">
        <v>485</v>
      </c>
      <c r="E28" s="4" t="s">
        <v>215</v>
      </c>
      <c r="F28" s="12">
        <v>500000</v>
      </c>
      <c r="G28" s="7">
        <v>0</v>
      </c>
      <c r="H28" s="12">
        <f t="shared" si="0"/>
        <v>500000</v>
      </c>
      <c r="I28" s="12">
        <f t="shared" si="1"/>
        <v>0</v>
      </c>
    </row>
    <row r="29" spans="1:9">
      <c r="A29" s="3">
        <v>25</v>
      </c>
      <c r="B29" s="3" t="s">
        <v>41</v>
      </c>
      <c r="C29" s="4" t="s">
        <v>42</v>
      </c>
      <c r="D29" s="3" t="s">
        <v>14</v>
      </c>
      <c r="E29" s="4" t="s">
        <v>15</v>
      </c>
      <c r="F29" s="12">
        <v>2300000</v>
      </c>
      <c r="G29" s="17">
        <v>95042</v>
      </c>
      <c r="H29" s="12">
        <f t="shared" si="0"/>
        <v>2204958</v>
      </c>
      <c r="I29" s="12">
        <f t="shared" si="1"/>
        <v>4.1322608695652168</v>
      </c>
    </row>
    <row r="30" spans="1:9">
      <c r="A30" s="3">
        <v>630</v>
      </c>
      <c r="B30" s="3" t="s">
        <v>41</v>
      </c>
      <c r="C30" s="4" t="s">
        <v>42</v>
      </c>
      <c r="D30" s="3" t="s">
        <v>20</v>
      </c>
      <c r="E30" s="4" t="s">
        <v>21</v>
      </c>
      <c r="F30" s="12">
        <v>1500000</v>
      </c>
      <c r="G30" s="17">
        <v>216825</v>
      </c>
      <c r="H30" s="12">
        <f t="shared" si="0"/>
        <v>1283175</v>
      </c>
      <c r="I30" s="12">
        <f t="shared" si="1"/>
        <v>14.455000000000002</v>
      </c>
    </row>
    <row r="31" spans="1:9">
      <c r="A31" s="3" t="s">
        <v>5</v>
      </c>
      <c r="B31" s="3" t="s">
        <v>41</v>
      </c>
      <c r="C31" s="4" t="s">
        <v>42</v>
      </c>
      <c r="D31" s="3" t="s">
        <v>22</v>
      </c>
      <c r="E31" s="4" t="s">
        <v>23</v>
      </c>
      <c r="F31" s="12">
        <v>2150000</v>
      </c>
      <c r="G31" s="17">
        <v>60523</v>
      </c>
      <c r="H31" s="12">
        <f t="shared" si="0"/>
        <v>2089477</v>
      </c>
      <c r="I31" s="12">
        <f t="shared" si="1"/>
        <v>2.8150232558139536</v>
      </c>
    </row>
    <row r="32" spans="1:9">
      <c r="A32" s="3" t="s">
        <v>5</v>
      </c>
      <c r="B32" s="3" t="s">
        <v>41</v>
      </c>
      <c r="C32" s="4" t="s">
        <v>42</v>
      </c>
      <c r="D32" s="3" t="s">
        <v>24</v>
      </c>
      <c r="E32" s="4" t="s">
        <v>25</v>
      </c>
      <c r="F32" s="12">
        <v>1400000</v>
      </c>
      <c r="G32" s="17">
        <v>179444</v>
      </c>
      <c r="H32" s="12">
        <f t="shared" si="0"/>
        <v>1220556</v>
      </c>
      <c r="I32" s="12">
        <f t="shared" si="1"/>
        <v>12.817428571428572</v>
      </c>
    </row>
    <row r="33" spans="1:9">
      <c r="A33" s="3" t="s">
        <v>5</v>
      </c>
      <c r="B33" s="3" t="s">
        <v>41</v>
      </c>
      <c r="C33" s="4" t="s">
        <v>42</v>
      </c>
      <c r="D33" s="3" t="s">
        <v>32</v>
      </c>
      <c r="E33" s="4" t="s">
        <v>33</v>
      </c>
      <c r="F33" s="12">
        <v>3000000</v>
      </c>
      <c r="G33" s="17">
        <v>0</v>
      </c>
      <c r="H33" s="12">
        <f t="shared" si="0"/>
        <v>3000000</v>
      </c>
      <c r="I33" s="12">
        <f t="shared" si="1"/>
        <v>0</v>
      </c>
    </row>
    <row r="34" spans="1:9">
      <c r="A34" s="3" t="s">
        <v>5</v>
      </c>
      <c r="B34" s="3" t="s">
        <v>43</v>
      </c>
      <c r="C34" s="4" t="s">
        <v>44</v>
      </c>
      <c r="D34" s="3">
        <v>420</v>
      </c>
      <c r="E34" s="4" t="s">
        <v>15</v>
      </c>
      <c r="F34" s="12">
        <v>1000000</v>
      </c>
      <c r="G34" s="7">
        <f>[1]ПОСТАВКА!G150</f>
        <v>0</v>
      </c>
      <c r="H34" s="12">
        <f t="shared" si="0"/>
        <v>1000000</v>
      </c>
      <c r="I34" s="12">
        <f t="shared" si="1"/>
        <v>0</v>
      </c>
    </row>
    <row r="35" spans="1:9">
      <c r="A35" s="3" t="s">
        <v>5</v>
      </c>
      <c r="B35" s="3" t="s">
        <v>43</v>
      </c>
      <c r="C35" s="4" t="s">
        <v>44</v>
      </c>
      <c r="D35" s="3" t="s">
        <v>22</v>
      </c>
      <c r="E35" s="4" t="s">
        <v>23</v>
      </c>
      <c r="F35" s="12">
        <v>10000000</v>
      </c>
      <c r="G35" s="7">
        <f>[1]ПОСТАВКА!G152</f>
        <v>0</v>
      </c>
      <c r="H35" s="12">
        <f t="shared" si="0"/>
        <v>10000000</v>
      </c>
      <c r="I35" s="12">
        <f t="shared" si="1"/>
        <v>0</v>
      </c>
    </row>
    <row r="36" spans="1:9">
      <c r="A36" s="3">
        <v>630</v>
      </c>
      <c r="B36" s="3">
        <v>27</v>
      </c>
      <c r="C36" s="4" t="s">
        <v>44</v>
      </c>
      <c r="D36" s="3">
        <v>426</v>
      </c>
      <c r="E36" s="4" t="s">
        <v>25</v>
      </c>
      <c r="F36" s="12">
        <v>2000000</v>
      </c>
      <c r="G36" s="7">
        <v>0</v>
      </c>
      <c r="H36" s="12">
        <f t="shared" si="0"/>
        <v>2000000</v>
      </c>
      <c r="I36" s="12">
        <f t="shared" si="1"/>
        <v>0</v>
      </c>
    </row>
    <row r="37" spans="1:9" ht="20">
      <c r="A37" s="3">
        <v>785</v>
      </c>
      <c r="B37" s="3">
        <v>28</v>
      </c>
      <c r="C37" s="4" t="s">
        <v>45</v>
      </c>
      <c r="D37" s="3">
        <v>420</v>
      </c>
      <c r="E37" s="4" t="s">
        <v>15</v>
      </c>
      <c r="F37" s="12">
        <v>900000</v>
      </c>
      <c r="G37" s="28">
        <v>518941</v>
      </c>
      <c r="H37" s="12">
        <f t="shared" si="0"/>
        <v>381059</v>
      </c>
      <c r="I37" s="12">
        <f t="shared" si="1"/>
        <v>57.660111111111114</v>
      </c>
    </row>
    <row r="38" spans="1:9" ht="20">
      <c r="A38" s="3" t="s">
        <v>210</v>
      </c>
      <c r="B38" s="3">
        <v>28</v>
      </c>
      <c r="C38" s="4" t="s">
        <v>45</v>
      </c>
      <c r="D38" s="3">
        <v>424</v>
      </c>
      <c r="E38" s="4" t="s">
        <v>21</v>
      </c>
      <c r="F38" s="12">
        <v>260000</v>
      </c>
      <c r="G38" s="28">
        <v>41666</v>
      </c>
      <c r="H38" s="12">
        <f t="shared" ref="H38:H43" si="2">F38-G38</f>
        <v>218334</v>
      </c>
      <c r="I38" s="12">
        <f t="shared" ref="I38:I44" si="3">G38/F38*100</f>
        <v>16.025384615384617</v>
      </c>
    </row>
    <row r="39" spans="1:9" ht="20">
      <c r="A39" s="3">
        <v>785</v>
      </c>
      <c r="B39" s="3">
        <v>28</v>
      </c>
      <c r="C39" s="4" t="s">
        <v>45</v>
      </c>
      <c r="D39" s="3">
        <v>425</v>
      </c>
      <c r="E39" s="4" t="s">
        <v>23</v>
      </c>
      <c r="F39" s="12">
        <v>1400000</v>
      </c>
      <c r="G39" s="17">
        <v>0</v>
      </c>
      <c r="H39" s="12">
        <f t="shared" si="2"/>
        <v>1400000</v>
      </c>
      <c r="I39" s="12">
        <f t="shared" si="3"/>
        <v>0</v>
      </c>
    </row>
    <row r="40" spans="1:9" ht="20">
      <c r="A40" s="3" t="s">
        <v>210</v>
      </c>
      <c r="B40" s="3">
        <v>28</v>
      </c>
      <c r="C40" s="4" t="s">
        <v>45</v>
      </c>
      <c r="D40" s="3">
        <v>426</v>
      </c>
      <c r="E40" s="4" t="s">
        <v>25</v>
      </c>
      <c r="F40" s="12">
        <v>300000</v>
      </c>
      <c r="G40" s="17">
        <v>77680</v>
      </c>
      <c r="H40" s="12">
        <f t="shared" si="2"/>
        <v>222320</v>
      </c>
      <c r="I40" s="12">
        <f t="shared" si="3"/>
        <v>25.893333333333334</v>
      </c>
    </row>
    <row r="41" spans="1:9" ht="20">
      <c r="A41" s="3" t="s">
        <v>210</v>
      </c>
      <c r="B41" s="3">
        <v>28</v>
      </c>
      <c r="C41" s="4" t="s">
        <v>45</v>
      </c>
      <c r="D41" s="3">
        <v>427</v>
      </c>
      <c r="E41" s="4" t="s">
        <v>27</v>
      </c>
      <c r="F41" s="12">
        <v>1090000</v>
      </c>
      <c r="G41" s="17">
        <v>926495</v>
      </c>
      <c r="H41" s="12">
        <f t="shared" si="2"/>
        <v>163505</v>
      </c>
      <c r="I41" s="12">
        <f t="shared" si="3"/>
        <v>84.999541284403662</v>
      </c>
    </row>
    <row r="42" spans="1:9" ht="20">
      <c r="A42" s="3">
        <v>785</v>
      </c>
      <c r="B42" s="3">
        <v>28</v>
      </c>
      <c r="C42" s="4" t="s">
        <v>45</v>
      </c>
      <c r="D42" s="3">
        <v>480</v>
      </c>
      <c r="E42" s="4" t="s">
        <v>30</v>
      </c>
      <c r="F42" s="12">
        <v>9600000</v>
      </c>
      <c r="G42" s="28">
        <v>0</v>
      </c>
      <c r="H42" s="12">
        <f t="shared" si="2"/>
        <v>9600000</v>
      </c>
      <c r="I42" s="12">
        <f t="shared" si="3"/>
        <v>0</v>
      </c>
    </row>
    <row r="43" spans="1:9" ht="20">
      <c r="A43" s="3">
        <v>785</v>
      </c>
      <c r="B43" s="3">
        <v>28</v>
      </c>
      <c r="C43" s="4" t="s">
        <v>45</v>
      </c>
      <c r="D43" s="3">
        <v>485</v>
      </c>
      <c r="E43" s="4" t="s">
        <v>48</v>
      </c>
      <c r="F43" s="12">
        <v>5650000</v>
      </c>
      <c r="G43" s="28">
        <v>0</v>
      </c>
      <c r="H43" s="12">
        <f t="shared" si="2"/>
        <v>5650000</v>
      </c>
      <c r="I43" s="12">
        <f t="shared" si="3"/>
        <v>0</v>
      </c>
    </row>
    <row r="44" spans="1:9">
      <c r="A44" s="100" t="s">
        <v>49</v>
      </c>
      <c r="B44" s="103"/>
      <c r="C44" s="103"/>
      <c r="D44" s="103"/>
      <c r="E44" s="104"/>
      <c r="F44" s="10">
        <f>SUM(F3:F43)</f>
        <v>1005900000</v>
      </c>
      <c r="G44" s="11">
        <f>SUM(G3:G43)</f>
        <v>194355671</v>
      </c>
      <c r="H44" s="10">
        <f>SUM(F44-G44)</f>
        <v>811544329</v>
      </c>
      <c r="I44" s="10">
        <f t="shared" si="3"/>
        <v>19.321569837956059</v>
      </c>
    </row>
    <row r="46" spans="1:9">
      <c r="C46" t="s">
        <v>219</v>
      </c>
    </row>
    <row r="47" spans="1:9">
      <c r="C47" t="s">
        <v>220</v>
      </c>
    </row>
    <row r="48" spans="1:9">
      <c r="C48" t="s">
        <v>221</v>
      </c>
    </row>
  </sheetData>
  <protectedRanges>
    <protectedRange sqref="A1" name="Range1_1_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N10" sqref="N10"/>
    </sheetView>
  </sheetViews>
  <sheetFormatPr defaultColWidth="9" defaultRowHeight="14.5"/>
  <cols>
    <col min="1" max="1" width="6.7265625" customWidth="1"/>
    <col min="2" max="2" width="7.1796875" customWidth="1"/>
    <col min="3" max="3" width="32.7265625" customWidth="1"/>
    <col min="4" max="4" width="9" customWidth="1"/>
    <col min="5" max="5" width="26.1796875" customWidth="1"/>
    <col min="6" max="6" width="13.26953125" customWidth="1"/>
    <col min="7" max="7" width="14" customWidth="1"/>
    <col min="8" max="8" width="14.7265625" customWidth="1"/>
    <col min="9" max="9" width="8.453125" customWidth="1"/>
  </cols>
  <sheetData>
    <row r="1" spans="1:9">
      <c r="A1" s="97" t="s">
        <v>224</v>
      </c>
      <c r="B1" s="97"/>
      <c r="C1" s="97"/>
      <c r="D1" s="97"/>
      <c r="E1" s="97"/>
      <c r="F1" s="97"/>
      <c r="G1" s="97"/>
      <c r="H1" s="97"/>
      <c r="I1" s="97"/>
    </row>
    <row r="2" spans="1:9">
      <c r="A2" s="1" t="s">
        <v>1</v>
      </c>
      <c r="B2" s="98" t="s">
        <v>2</v>
      </c>
      <c r="C2" s="99"/>
      <c r="D2" s="98" t="s">
        <v>3</v>
      </c>
      <c r="E2" s="99"/>
      <c r="F2" s="1" t="s">
        <v>4</v>
      </c>
      <c r="G2" s="1" t="s">
        <v>50</v>
      </c>
      <c r="H2" s="1" t="s">
        <v>51</v>
      </c>
      <c r="I2" s="1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12">
        <v>494250000</v>
      </c>
      <c r="G3" s="52">
        <v>140838574</v>
      </c>
      <c r="H3" s="12">
        <f>F3:F44-G3:G44</f>
        <v>353411426</v>
      </c>
      <c r="I3" s="12">
        <f>G3/F3*100</f>
        <v>28.495412038442087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12">
        <v>193200000</v>
      </c>
      <c r="G4" s="52">
        <v>54737088</v>
      </c>
      <c r="H4" s="12">
        <f t="shared" ref="H4:H37" si="0">F4-G4</f>
        <v>138462912</v>
      </c>
      <c r="I4" s="12">
        <f>G4/F4*100</f>
        <v>28.331826086956525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12">
        <v>6000000</v>
      </c>
      <c r="G5" s="52">
        <v>509467</v>
      </c>
      <c r="H5" s="12">
        <f t="shared" si="0"/>
        <v>5490533</v>
      </c>
      <c r="I5" s="12">
        <f>G5/F5*100</f>
        <v>8.4911166666666666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12">
        <v>40000000</v>
      </c>
      <c r="G6" s="52">
        <v>13723535</v>
      </c>
      <c r="H6" s="12">
        <f t="shared" si="0"/>
        <v>26276465</v>
      </c>
      <c r="I6" s="12">
        <f t="shared" ref="I6:I37" si="1">G6/F6*100</f>
        <v>34.308837500000003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12">
        <v>40000000</v>
      </c>
      <c r="G7" s="52">
        <v>13695891</v>
      </c>
      <c r="H7" s="12">
        <f t="shared" si="0"/>
        <v>26304109</v>
      </c>
      <c r="I7" s="12">
        <f t="shared" si="1"/>
        <v>34.239727500000001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12">
        <v>15000000</v>
      </c>
      <c r="G8" s="52">
        <v>2286673</v>
      </c>
      <c r="H8" s="12">
        <f t="shared" si="0"/>
        <v>12713327</v>
      </c>
      <c r="I8" s="12">
        <f t="shared" si="1"/>
        <v>15.244486666666667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12">
        <v>25000000</v>
      </c>
      <c r="G9" s="52">
        <v>5538804</v>
      </c>
      <c r="H9" s="12">
        <f t="shared" si="0"/>
        <v>19461196</v>
      </c>
      <c r="I9" s="12">
        <f t="shared" si="1"/>
        <v>22.155215999999999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12">
        <v>15000000</v>
      </c>
      <c r="G10" s="52">
        <v>2166673</v>
      </c>
      <c r="H10" s="12">
        <f t="shared" si="0"/>
        <v>12833327</v>
      </c>
      <c r="I10" s="12">
        <f t="shared" si="1"/>
        <v>14.444486666666666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12">
        <v>25000000</v>
      </c>
      <c r="G11" s="52">
        <v>7008869</v>
      </c>
      <c r="H11" s="12">
        <f t="shared" si="0"/>
        <v>17991131</v>
      </c>
      <c r="I11" s="12">
        <f t="shared" si="1"/>
        <v>28.035475999999999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12">
        <v>30700000</v>
      </c>
      <c r="G12" s="52">
        <v>8675683</v>
      </c>
      <c r="H12" s="12">
        <f t="shared" si="0"/>
        <v>22024317</v>
      </c>
      <c r="I12" s="12">
        <f t="shared" si="1"/>
        <v>28.25955374592834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12">
        <v>2000000</v>
      </c>
      <c r="G13" s="52">
        <v>840813</v>
      </c>
      <c r="H13" s="12">
        <f t="shared" si="0"/>
        <v>1159187</v>
      </c>
      <c r="I13" s="12">
        <f t="shared" si="1"/>
        <v>42.040649999999999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12">
        <v>35400000</v>
      </c>
      <c r="G14" s="7">
        <v>1930043</v>
      </c>
      <c r="H14" s="12">
        <f t="shared" si="0"/>
        <v>33469957</v>
      </c>
      <c r="I14" s="12">
        <f t="shared" si="1"/>
        <v>5.4520988700564974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12">
        <v>2000000</v>
      </c>
      <c r="G15" s="7">
        <v>0</v>
      </c>
      <c r="H15" s="12">
        <f t="shared" si="0"/>
        <v>2000000</v>
      </c>
      <c r="I15" s="12">
        <f t="shared" si="1"/>
        <v>0</v>
      </c>
    </row>
    <row r="16" spans="1:9" ht="20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12">
        <v>10500000</v>
      </c>
      <c r="G16" s="40">
        <v>0</v>
      </c>
      <c r="H16" s="12">
        <f t="shared" si="0"/>
        <v>10500000</v>
      </c>
      <c r="I16" s="12">
        <f t="shared" si="1"/>
        <v>0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12">
        <v>9000000</v>
      </c>
      <c r="G17" s="40">
        <v>1400559</v>
      </c>
      <c r="H17" s="12">
        <f t="shared" si="0"/>
        <v>7599441</v>
      </c>
      <c r="I17" s="12">
        <f t="shared" si="1"/>
        <v>15.561766666666665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12">
        <v>5400000</v>
      </c>
      <c r="G18" s="40">
        <v>110131</v>
      </c>
      <c r="H18" s="12">
        <f t="shared" si="0"/>
        <v>5289869</v>
      </c>
      <c r="I18" s="12">
        <f t="shared" si="1"/>
        <v>2.039462962962963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12">
        <v>3400000</v>
      </c>
      <c r="G19" s="40">
        <v>498915</v>
      </c>
      <c r="H19" s="12">
        <f t="shared" si="0"/>
        <v>2901085</v>
      </c>
      <c r="I19" s="12">
        <f t="shared" si="1"/>
        <v>14.673970588235294</v>
      </c>
    </row>
    <row r="20" spans="1:9">
      <c r="A20" s="3" t="s">
        <v>5</v>
      </c>
      <c r="B20" s="3" t="s">
        <v>198</v>
      </c>
      <c r="C20" s="8" t="s">
        <v>36</v>
      </c>
      <c r="D20" s="3" t="s">
        <v>47</v>
      </c>
      <c r="E20" s="4" t="s">
        <v>30</v>
      </c>
      <c r="F20" s="12">
        <v>600000</v>
      </c>
      <c r="G20" s="7">
        <v>0</v>
      </c>
      <c r="H20" s="12">
        <f t="shared" si="0"/>
        <v>600000</v>
      </c>
      <c r="I20" s="12">
        <f t="shared" si="1"/>
        <v>0</v>
      </c>
    </row>
    <row r="21" spans="1:9">
      <c r="A21" s="3" t="s">
        <v>5</v>
      </c>
      <c r="B21" s="3" t="s">
        <v>198</v>
      </c>
      <c r="C21" s="8" t="s">
        <v>36</v>
      </c>
      <c r="D21" s="3" t="s">
        <v>200</v>
      </c>
      <c r="E21" s="4" t="s">
        <v>37</v>
      </c>
      <c r="F21" s="12">
        <v>3000000</v>
      </c>
      <c r="G21" s="7">
        <v>660764</v>
      </c>
      <c r="H21" s="12">
        <f t="shared" si="0"/>
        <v>2339236</v>
      </c>
      <c r="I21" s="12">
        <f t="shared" si="1"/>
        <v>22.025466666666667</v>
      </c>
    </row>
    <row r="22" spans="1:9">
      <c r="A22" s="3" t="s">
        <v>5</v>
      </c>
      <c r="B22" s="3" t="s">
        <v>38</v>
      </c>
      <c r="C22" s="8" t="s">
        <v>39</v>
      </c>
      <c r="D22" s="3" t="s">
        <v>18</v>
      </c>
      <c r="E22" s="4" t="s">
        <v>19</v>
      </c>
      <c r="F22" s="12">
        <v>300000</v>
      </c>
      <c r="G22" s="7">
        <v>23600</v>
      </c>
      <c r="H22" s="12">
        <f t="shared" si="0"/>
        <v>276400</v>
      </c>
      <c r="I22" s="12">
        <f t="shared" si="1"/>
        <v>7.8666666666666663</v>
      </c>
    </row>
    <row r="23" spans="1:9">
      <c r="A23" s="3" t="s">
        <v>5</v>
      </c>
      <c r="B23" s="3" t="s">
        <v>38</v>
      </c>
      <c r="C23" s="8" t="s">
        <v>39</v>
      </c>
      <c r="D23" s="3" t="s">
        <v>20</v>
      </c>
      <c r="E23" s="4" t="s">
        <v>21</v>
      </c>
      <c r="F23" s="12">
        <v>2500000</v>
      </c>
      <c r="G23" s="7">
        <v>0</v>
      </c>
      <c r="H23" s="12">
        <f t="shared" si="0"/>
        <v>2500000</v>
      </c>
      <c r="I23" s="12">
        <f t="shared" si="1"/>
        <v>0</v>
      </c>
    </row>
    <row r="24" spans="1:9">
      <c r="A24" s="3" t="s">
        <v>5</v>
      </c>
      <c r="B24" s="3" t="s">
        <v>38</v>
      </c>
      <c r="C24" s="8" t="s">
        <v>39</v>
      </c>
      <c r="D24" s="3">
        <v>425</v>
      </c>
      <c r="E24" s="4" t="s">
        <v>23</v>
      </c>
      <c r="F24" s="12">
        <v>1500000</v>
      </c>
      <c r="G24" s="7">
        <v>48745</v>
      </c>
      <c r="H24" s="12">
        <f t="shared" si="0"/>
        <v>1451255</v>
      </c>
      <c r="I24" s="12">
        <f t="shared" si="1"/>
        <v>3.2496666666666667</v>
      </c>
    </row>
    <row r="25" spans="1:9">
      <c r="A25" s="3">
        <v>630</v>
      </c>
      <c r="B25" s="3">
        <v>23</v>
      </c>
      <c r="C25" s="8" t="s">
        <v>39</v>
      </c>
      <c r="D25" s="3">
        <v>426</v>
      </c>
      <c r="E25" s="4" t="s">
        <v>25</v>
      </c>
      <c r="F25" s="12">
        <v>1000000</v>
      </c>
      <c r="G25" s="7">
        <v>12000</v>
      </c>
      <c r="H25" s="12">
        <f t="shared" si="0"/>
        <v>988000</v>
      </c>
      <c r="I25" s="12">
        <f t="shared" si="1"/>
        <v>1.2</v>
      </c>
    </row>
    <row r="26" spans="1:9">
      <c r="A26" s="3">
        <v>630</v>
      </c>
      <c r="B26" s="3">
        <v>23</v>
      </c>
      <c r="C26" s="8" t="s">
        <v>39</v>
      </c>
      <c r="D26" s="3">
        <v>480</v>
      </c>
      <c r="E26" s="4" t="s">
        <v>30</v>
      </c>
      <c r="F26" s="12">
        <v>1600000</v>
      </c>
      <c r="G26" s="7">
        <v>319325</v>
      </c>
      <c r="H26" s="12">
        <f t="shared" si="0"/>
        <v>1280675</v>
      </c>
      <c r="I26" s="12">
        <f t="shared" si="1"/>
        <v>19.957812499999999</v>
      </c>
    </row>
    <row r="27" spans="1:9">
      <c r="A27" s="3">
        <v>630</v>
      </c>
      <c r="B27" s="3">
        <v>23</v>
      </c>
      <c r="C27" s="8" t="s">
        <v>39</v>
      </c>
      <c r="D27" s="3">
        <v>483</v>
      </c>
      <c r="E27" s="4" t="s">
        <v>31</v>
      </c>
      <c r="F27" s="12">
        <v>500000</v>
      </c>
      <c r="G27" s="7">
        <v>0</v>
      </c>
      <c r="H27" s="12">
        <f t="shared" si="0"/>
        <v>500000</v>
      </c>
      <c r="I27" s="12">
        <f t="shared" si="1"/>
        <v>0</v>
      </c>
    </row>
    <row r="28" spans="1:9">
      <c r="A28" s="3">
        <v>630</v>
      </c>
      <c r="B28" s="3">
        <v>23</v>
      </c>
      <c r="C28" s="8" t="s">
        <v>39</v>
      </c>
      <c r="D28" s="3">
        <v>485</v>
      </c>
      <c r="E28" s="4" t="s">
        <v>215</v>
      </c>
      <c r="F28" s="12">
        <v>500000</v>
      </c>
      <c r="G28" s="7">
        <v>0</v>
      </c>
      <c r="H28" s="12">
        <f t="shared" si="0"/>
        <v>500000</v>
      </c>
      <c r="I28" s="12">
        <f t="shared" si="1"/>
        <v>0</v>
      </c>
    </row>
    <row r="29" spans="1:9">
      <c r="A29" s="3">
        <v>25</v>
      </c>
      <c r="B29" s="3" t="s">
        <v>41</v>
      </c>
      <c r="C29" s="4" t="s">
        <v>42</v>
      </c>
      <c r="D29" s="3" t="s">
        <v>14</v>
      </c>
      <c r="E29" s="4" t="s">
        <v>15</v>
      </c>
      <c r="F29" s="12">
        <v>2300000</v>
      </c>
      <c r="G29" s="40">
        <v>195042</v>
      </c>
      <c r="H29" s="12">
        <f t="shared" si="0"/>
        <v>2104958</v>
      </c>
      <c r="I29" s="12">
        <f t="shared" si="1"/>
        <v>8.4800869565217383</v>
      </c>
    </row>
    <row r="30" spans="1:9">
      <c r="A30" s="3">
        <v>630</v>
      </c>
      <c r="B30" s="3" t="s">
        <v>41</v>
      </c>
      <c r="C30" s="4" t="s">
        <v>42</v>
      </c>
      <c r="D30" s="3" t="s">
        <v>20</v>
      </c>
      <c r="E30" s="4" t="s">
        <v>21</v>
      </c>
      <c r="F30" s="12">
        <v>1500000</v>
      </c>
      <c r="G30" s="40">
        <v>289100</v>
      </c>
      <c r="H30" s="12">
        <f t="shared" si="0"/>
        <v>1210900</v>
      </c>
      <c r="I30" s="12">
        <f t="shared" si="1"/>
        <v>19.273333333333333</v>
      </c>
    </row>
    <row r="31" spans="1:9">
      <c r="A31" s="3" t="s">
        <v>5</v>
      </c>
      <c r="B31" s="3" t="s">
        <v>41</v>
      </c>
      <c r="C31" s="4" t="s">
        <v>42</v>
      </c>
      <c r="D31" s="3" t="s">
        <v>22</v>
      </c>
      <c r="E31" s="4" t="s">
        <v>23</v>
      </c>
      <c r="F31" s="12">
        <v>2150000</v>
      </c>
      <c r="G31" s="40">
        <v>143123</v>
      </c>
      <c r="H31" s="12">
        <f t="shared" si="0"/>
        <v>2006877</v>
      </c>
      <c r="I31" s="12">
        <f t="shared" si="1"/>
        <v>6.6568837209302334</v>
      </c>
    </row>
    <row r="32" spans="1:9">
      <c r="A32" s="3" t="s">
        <v>5</v>
      </c>
      <c r="B32" s="3" t="s">
        <v>41</v>
      </c>
      <c r="C32" s="4" t="s">
        <v>42</v>
      </c>
      <c r="D32" s="3" t="s">
        <v>24</v>
      </c>
      <c r="E32" s="4" t="s">
        <v>25</v>
      </c>
      <c r="F32" s="12">
        <v>1400000</v>
      </c>
      <c r="G32" s="40">
        <v>179444</v>
      </c>
      <c r="H32" s="12">
        <f t="shared" si="0"/>
        <v>1220556</v>
      </c>
      <c r="I32" s="12">
        <f t="shared" si="1"/>
        <v>12.817428571428572</v>
      </c>
    </row>
    <row r="33" spans="1:9">
      <c r="A33" s="3" t="s">
        <v>5</v>
      </c>
      <c r="B33" s="3" t="s">
        <v>41</v>
      </c>
      <c r="C33" s="4" t="s">
        <v>42</v>
      </c>
      <c r="D33" s="3" t="s">
        <v>32</v>
      </c>
      <c r="E33" s="4" t="s">
        <v>33</v>
      </c>
      <c r="F33" s="12">
        <v>3000000</v>
      </c>
      <c r="G33" s="40">
        <v>0</v>
      </c>
      <c r="H33" s="12">
        <f t="shared" si="0"/>
        <v>3000000</v>
      </c>
      <c r="I33" s="12">
        <f t="shared" si="1"/>
        <v>0</v>
      </c>
    </row>
    <row r="34" spans="1:9">
      <c r="A34" s="3" t="s">
        <v>5</v>
      </c>
      <c r="B34" s="3" t="s">
        <v>43</v>
      </c>
      <c r="C34" s="4" t="s">
        <v>44</v>
      </c>
      <c r="D34" s="3">
        <v>420</v>
      </c>
      <c r="E34" s="4" t="s">
        <v>15</v>
      </c>
      <c r="F34" s="12">
        <v>1000000</v>
      </c>
      <c r="G34" s="7">
        <f>[1]ПОСТАВКА!G150</f>
        <v>0</v>
      </c>
      <c r="H34" s="12">
        <f t="shared" si="0"/>
        <v>1000000</v>
      </c>
      <c r="I34" s="12">
        <f t="shared" si="1"/>
        <v>0</v>
      </c>
    </row>
    <row r="35" spans="1:9">
      <c r="A35" s="3" t="s">
        <v>5</v>
      </c>
      <c r="B35" s="3" t="s">
        <v>43</v>
      </c>
      <c r="C35" s="4" t="s">
        <v>44</v>
      </c>
      <c r="D35" s="3" t="s">
        <v>22</v>
      </c>
      <c r="E35" s="4" t="s">
        <v>23</v>
      </c>
      <c r="F35" s="12">
        <v>10000000</v>
      </c>
      <c r="G35" s="7">
        <f>[1]ПОСТАВКА!G152</f>
        <v>0</v>
      </c>
      <c r="H35" s="12">
        <f t="shared" si="0"/>
        <v>10000000</v>
      </c>
      <c r="I35" s="12">
        <f t="shared" si="1"/>
        <v>0</v>
      </c>
    </row>
    <row r="36" spans="1:9">
      <c r="A36" s="3">
        <v>630</v>
      </c>
      <c r="B36" s="3">
        <v>27</v>
      </c>
      <c r="C36" s="4" t="s">
        <v>44</v>
      </c>
      <c r="D36" s="3">
        <v>426</v>
      </c>
      <c r="E36" s="4" t="s">
        <v>25</v>
      </c>
      <c r="F36" s="12">
        <v>2000000</v>
      </c>
      <c r="G36" s="7">
        <v>0</v>
      </c>
      <c r="H36" s="12">
        <f t="shared" si="0"/>
        <v>2000000</v>
      </c>
      <c r="I36" s="12">
        <f t="shared" si="1"/>
        <v>0</v>
      </c>
    </row>
    <row r="37" spans="1:9" ht="20">
      <c r="A37" s="3">
        <v>785</v>
      </c>
      <c r="B37" s="3">
        <v>28</v>
      </c>
      <c r="C37" s="4" t="s">
        <v>45</v>
      </c>
      <c r="D37" s="3">
        <v>420</v>
      </c>
      <c r="E37" s="4" t="s">
        <v>15</v>
      </c>
      <c r="F37" s="12">
        <v>900000</v>
      </c>
      <c r="G37" s="48">
        <v>518941</v>
      </c>
      <c r="H37" s="12">
        <f t="shared" si="0"/>
        <v>381059</v>
      </c>
      <c r="I37" s="12">
        <f t="shared" si="1"/>
        <v>57.660111111111114</v>
      </c>
    </row>
    <row r="38" spans="1:9" ht="20">
      <c r="A38" s="3" t="s">
        <v>210</v>
      </c>
      <c r="B38" s="3">
        <v>28</v>
      </c>
      <c r="C38" s="4" t="s">
        <v>45</v>
      </c>
      <c r="D38" s="3">
        <v>424</v>
      </c>
      <c r="E38" s="4" t="s">
        <v>21</v>
      </c>
      <c r="F38" s="12">
        <v>260000</v>
      </c>
      <c r="G38" s="48">
        <v>62499</v>
      </c>
      <c r="H38" s="12">
        <f t="shared" ref="H38:H43" si="2">F38-G38</f>
        <v>197501</v>
      </c>
      <c r="I38" s="12">
        <f t="shared" ref="I38:I44" si="3">G38/F38*100</f>
        <v>24.038076923076922</v>
      </c>
    </row>
    <row r="39" spans="1:9" ht="20">
      <c r="A39" s="3">
        <v>785</v>
      </c>
      <c r="B39" s="3">
        <v>28</v>
      </c>
      <c r="C39" s="4" t="s">
        <v>45</v>
      </c>
      <c r="D39" s="3">
        <v>425</v>
      </c>
      <c r="E39" s="4" t="s">
        <v>23</v>
      </c>
      <c r="F39" s="12">
        <v>1400000</v>
      </c>
      <c r="G39" s="40">
        <v>0</v>
      </c>
      <c r="H39" s="12">
        <f t="shared" si="2"/>
        <v>1400000</v>
      </c>
      <c r="I39" s="12">
        <f t="shared" si="3"/>
        <v>0</v>
      </c>
    </row>
    <row r="40" spans="1:9" ht="20">
      <c r="A40" s="3" t="s">
        <v>210</v>
      </c>
      <c r="B40" s="3">
        <v>28</v>
      </c>
      <c r="C40" s="4" t="s">
        <v>45</v>
      </c>
      <c r="D40" s="3">
        <v>426</v>
      </c>
      <c r="E40" s="4" t="s">
        <v>25</v>
      </c>
      <c r="F40" s="12">
        <v>300000</v>
      </c>
      <c r="G40" s="40">
        <v>77680</v>
      </c>
      <c r="H40" s="12">
        <f t="shared" si="2"/>
        <v>222320</v>
      </c>
      <c r="I40" s="12">
        <f t="shared" si="3"/>
        <v>25.893333333333334</v>
      </c>
    </row>
    <row r="41" spans="1:9" ht="20">
      <c r="A41" s="3" t="s">
        <v>210</v>
      </c>
      <c r="B41" s="3">
        <v>28</v>
      </c>
      <c r="C41" s="4" t="s">
        <v>45</v>
      </c>
      <c r="D41" s="3">
        <v>427</v>
      </c>
      <c r="E41" s="4" t="s">
        <v>27</v>
      </c>
      <c r="F41" s="12">
        <v>1090000</v>
      </c>
      <c r="G41" s="40">
        <v>926495</v>
      </c>
      <c r="H41" s="12">
        <f t="shared" si="2"/>
        <v>163505</v>
      </c>
      <c r="I41" s="12">
        <f t="shared" si="3"/>
        <v>84.999541284403662</v>
      </c>
    </row>
    <row r="42" spans="1:9" ht="20">
      <c r="A42" s="3">
        <v>785</v>
      </c>
      <c r="B42" s="3">
        <v>28</v>
      </c>
      <c r="C42" s="4" t="s">
        <v>45</v>
      </c>
      <c r="D42" s="3">
        <v>480</v>
      </c>
      <c r="E42" s="4" t="s">
        <v>30</v>
      </c>
      <c r="F42" s="12">
        <v>9600000</v>
      </c>
      <c r="G42" s="48">
        <v>0</v>
      </c>
      <c r="H42" s="12">
        <f t="shared" si="2"/>
        <v>9600000</v>
      </c>
      <c r="I42" s="12">
        <f t="shared" si="3"/>
        <v>0</v>
      </c>
    </row>
    <row r="43" spans="1:9" ht="20">
      <c r="A43" s="3">
        <v>785</v>
      </c>
      <c r="B43" s="3">
        <v>28</v>
      </c>
      <c r="C43" s="4" t="s">
        <v>45</v>
      </c>
      <c r="D43" s="3">
        <v>485</v>
      </c>
      <c r="E43" s="4" t="s">
        <v>48</v>
      </c>
      <c r="F43" s="12">
        <v>5650000</v>
      </c>
      <c r="G43" s="48">
        <v>0</v>
      </c>
      <c r="H43" s="12">
        <f t="shared" si="2"/>
        <v>5650000</v>
      </c>
      <c r="I43" s="12">
        <f t="shared" si="3"/>
        <v>0</v>
      </c>
    </row>
    <row r="44" spans="1:9">
      <c r="A44" s="100" t="s">
        <v>49</v>
      </c>
      <c r="B44" s="103"/>
      <c r="C44" s="103"/>
      <c r="D44" s="103"/>
      <c r="E44" s="104"/>
      <c r="F44" s="10">
        <f>SUM(F3:F43)</f>
        <v>1005900000</v>
      </c>
      <c r="G44" s="11">
        <f>SUM(G3:G43)</f>
        <v>257418476</v>
      </c>
      <c r="H44" s="10">
        <f>SUM(F44-G44)</f>
        <v>748481524</v>
      </c>
      <c r="I44" s="10">
        <f t="shared" si="3"/>
        <v>25.590861517049408</v>
      </c>
    </row>
    <row r="46" spans="1:9">
      <c r="C46" t="s">
        <v>219</v>
      </c>
    </row>
    <row r="47" spans="1:9">
      <c r="C47" t="s">
        <v>220</v>
      </c>
    </row>
    <row r="48" spans="1:9">
      <c r="C48" t="s">
        <v>221</v>
      </c>
    </row>
  </sheetData>
  <protectedRanges>
    <protectedRange sqref="A1" name="Range1_1_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P11" sqref="P11"/>
    </sheetView>
  </sheetViews>
  <sheetFormatPr defaultColWidth="9" defaultRowHeight="14.5"/>
  <cols>
    <col min="1" max="1" width="6.7265625" customWidth="1"/>
    <col min="2" max="2" width="7.1796875" customWidth="1"/>
    <col min="3" max="3" width="32.7265625" customWidth="1"/>
    <col min="4" max="4" width="9" customWidth="1"/>
    <col min="5" max="5" width="26.1796875" customWidth="1"/>
    <col min="6" max="6" width="13.26953125" customWidth="1"/>
    <col min="7" max="7" width="15.1796875" customWidth="1"/>
    <col min="8" max="8" width="14.7265625" customWidth="1"/>
    <col min="9" max="9" width="8.453125" customWidth="1"/>
  </cols>
  <sheetData>
    <row r="1" spans="1:9" ht="20.25" customHeight="1">
      <c r="A1" s="105" t="s">
        <v>225</v>
      </c>
      <c r="B1" s="106"/>
      <c r="C1" s="106"/>
      <c r="D1" s="106"/>
      <c r="E1" s="106"/>
      <c r="F1" s="106"/>
      <c r="G1" s="106"/>
      <c r="H1" s="106"/>
      <c r="I1" s="107"/>
    </row>
    <row r="2" spans="1:9">
      <c r="A2" s="1" t="s">
        <v>1</v>
      </c>
      <c r="B2" s="108" t="s">
        <v>2</v>
      </c>
      <c r="C2" s="109"/>
      <c r="D2" s="108" t="s">
        <v>3</v>
      </c>
      <c r="E2" s="109"/>
      <c r="F2" s="1" t="s">
        <v>4</v>
      </c>
      <c r="G2" s="1" t="s">
        <v>50</v>
      </c>
      <c r="H2" s="1" t="s">
        <v>51</v>
      </c>
      <c r="I2" s="1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12">
        <v>494250000</v>
      </c>
      <c r="G3" s="52">
        <v>177241295</v>
      </c>
      <c r="H3" s="12">
        <f>F3:F44-G3:G44</f>
        <v>317008705</v>
      </c>
      <c r="I3" s="12">
        <f>G3/F3*100</f>
        <v>35.860656550328777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12">
        <v>193200000</v>
      </c>
      <c r="G4" s="52">
        <v>68893693</v>
      </c>
      <c r="H4" s="12">
        <f t="shared" ref="H4:H37" si="0">F4-G4</f>
        <v>124306307</v>
      </c>
      <c r="I4" s="12">
        <f>G4/F4*100</f>
        <v>35.659261387163561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12">
        <v>6000000</v>
      </c>
      <c r="G5" s="52">
        <v>509467</v>
      </c>
      <c r="H5" s="12">
        <f t="shared" si="0"/>
        <v>5490533</v>
      </c>
      <c r="I5" s="12">
        <f>G5/F5*100</f>
        <v>8.4911166666666666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12">
        <v>40000000</v>
      </c>
      <c r="G6" s="52">
        <v>20810831</v>
      </c>
      <c r="H6" s="12">
        <f t="shared" si="0"/>
        <v>19189169</v>
      </c>
      <c r="I6" s="12">
        <f t="shared" ref="I6:I37" si="1">G6/F6*100</f>
        <v>52.027077499999997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12">
        <v>40000000</v>
      </c>
      <c r="G7" s="52">
        <v>17103349</v>
      </c>
      <c r="H7" s="12">
        <f t="shared" si="0"/>
        <v>22896651</v>
      </c>
      <c r="I7" s="12">
        <f t="shared" si="1"/>
        <v>42.7583725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12">
        <v>15000000</v>
      </c>
      <c r="G8" s="52">
        <v>2713331</v>
      </c>
      <c r="H8" s="12">
        <f t="shared" si="0"/>
        <v>12286669</v>
      </c>
      <c r="I8" s="12">
        <f t="shared" si="1"/>
        <v>18.088873333333332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12">
        <v>25000000</v>
      </c>
      <c r="G9" s="52">
        <v>6571984</v>
      </c>
      <c r="H9" s="12">
        <f t="shared" si="0"/>
        <v>18428016</v>
      </c>
      <c r="I9" s="12">
        <f t="shared" si="1"/>
        <v>26.287936000000002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12">
        <v>15000000</v>
      </c>
      <c r="G10" s="52">
        <v>2724920</v>
      </c>
      <c r="H10" s="12">
        <f t="shared" si="0"/>
        <v>12275080</v>
      </c>
      <c r="I10" s="12">
        <f t="shared" si="1"/>
        <v>18.166133333333335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12">
        <v>25000000</v>
      </c>
      <c r="G11" s="52">
        <v>8672615</v>
      </c>
      <c r="H11" s="12">
        <f t="shared" si="0"/>
        <v>16327385</v>
      </c>
      <c r="I11" s="12">
        <f t="shared" si="1"/>
        <v>34.690460000000002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12">
        <v>30700000</v>
      </c>
      <c r="G12" s="52">
        <v>10890073</v>
      </c>
      <c r="H12" s="12">
        <f t="shared" si="0"/>
        <v>19809927</v>
      </c>
      <c r="I12" s="12">
        <f t="shared" si="1"/>
        <v>35.472550488599346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12">
        <v>2000000</v>
      </c>
      <c r="G13" s="52">
        <v>975507</v>
      </c>
      <c r="H13" s="12">
        <f t="shared" si="0"/>
        <v>1024493</v>
      </c>
      <c r="I13" s="12">
        <f t="shared" si="1"/>
        <v>48.775350000000003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12">
        <v>35400000</v>
      </c>
      <c r="G14" s="7">
        <v>1930043</v>
      </c>
      <c r="H14" s="12">
        <f t="shared" si="0"/>
        <v>33469957</v>
      </c>
      <c r="I14" s="12">
        <f t="shared" si="1"/>
        <v>5.4520988700564974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12">
        <v>2000000</v>
      </c>
      <c r="G15" s="7">
        <v>0</v>
      </c>
      <c r="H15" s="12">
        <f t="shared" si="0"/>
        <v>2000000</v>
      </c>
      <c r="I15" s="12">
        <f t="shared" si="1"/>
        <v>0</v>
      </c>
    </row>
    <row r="16" spans="1:9" ht="20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12">
        <v>10500000</v>
      </c>
      <c r="G16" s="40">
        <v>0</v>
      </c>
      <c r="H16" s="12">
        <f t="shared" si="0"/>
        <v>10500000</v>
      </c>
      <c r="I16" s="12">
        <f t="shared" si="1"/>
        <v>0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12">
        <v>9000000</v>
      </c>
      <c r="G17" s="40">
        <v>1821923</v>
      </c>
      <c r="H17" s="12">
        <f t="shared" si="0"/>
        <v>7178077</v>
      </c>
      <c r="I17" s="12">
        <f t="shared" si="1"/>
        <v>20.24358888888889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12">
        <v>5400000</v>
      </c>
      <c r="G18" s="40">
        <v>110131</v>
      </c>
      <c r="H18" s="12">
        <f t="shared" si="0"/>
        <v>5289869</v>
      </c>
      <c r="I18" s="12">
        <f t="shared" si="1"/>
        <v>2.039462962962963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12">
        <v>3400000</v>
      </c>
      <c r="G19" s="40">
        <v>681461</v>
      </c>
      <c r="H19" s="12">
        <f t="shared" si="0"/>
        <v>2718539</v>
      </c>
      <c r="I19" s="12">
        <f t="shared" si="1"/>
        <v>20.042970588235296</v>
      </c>
    </row>
    <row r="20" spans="1:9">
      <c r="A20" s="3" t="s">
        <v>5</v>
      </c>
      <c r="B20" s="3" t="s">
        <v>198</v>
      </c>
      <c r="C20" s="8" t="s">
        <v>36</v>
      </c>
      <c r="D20" s="3" t="s">
        <v>47</v>
      </c>
      <c r="E20" s="4" t="s">
        <v>30</v>
      </c>
      <c r="F20" s="12">
        <v>600000</v>
      </c>
      <c r="G20" s="7">
        <v>0</v>
      </c>
      <c r="H20" s="12">
        <f t="shared" si="0"/>
        <v>600000</v>
      </c>
      <c r="I20" s="12">
        <f t="shared" si="1"/>
        <v>0</v>
      </c>
    </row>
    <row r="21" spans="1:9">
      <c r="A21" s="3" t="s">
        <v>5</v>
      </c>
      <c r="B21" s="3" t="s">
        <v>198</v>
      </c>
      <c r="C21" s="8" t="s">
        <v>36</v>
      </c>
      <c r="D21" s="3" t="s">
        <v>200</v>
      </c>
      <c r="E21" s="4" t="s">
        <v>37</v>
      </c>
      <c r="F21" s="12">
        <v>3000000</v>
      </c>
      <c r="G21" s="7">
        <v>660764</v>
      </c>
      <c r="H21" s="12">
        <f t="shared" si="0"/>
        <v>2339236</v>
      </c>
      <c r="I21" s="12">
        <f t="shared" si="1"/>
        <v>22.025466666666667</v>
      </c>
    </row>
    <row r="22" spans="1:9">
      <c r="A22" s="3" t="s">
        <v>5</v>
      </c>
      <c r="B22" s="3" t="s">
        <v>38</v>
      </c>
      <c r="C22" s="8" t="s">
        <v>39</v>
      </c>
      <c r="D22" s="3" t="s">
        <v>18</v>
      </c>
      <c r="E22" s="4" t="s">
        <v>19</v>
      </c>
      <c r="F22" s="12">
        <v>300000</v>
      </c>
      <c r="G22" s="7">
        <v>23600</v>
      </c>
      <c r="H22" s="12">
        <f t="shared" si="0"/>
        <v>276400</v>
      </c>
      <c r="I22" s="12">
        <f t="shared" si="1"/>
        <v>7.8666666666666663</v>
      </c>
    </row>
    <row r="23" spans="1:9">
      <c r="A23" s="3" t="s">
        <v>5</v>
      </c>
      <c r="B23" s="3" t="s">
        <v>38</v>
      </c>
      <c r="C23" s="8" t="s">
        <v>39</v>
      </c>
      <c r="D23" s="3" t="s">
        <v>20</v>
      </c>
      <c r="E23" s="4" t="s">
        <v>21</v>
      </c>
      <c r="F23" s="12">
        <v>2500000</v>
      </c>
      <c r="G23" s="7">
        <v>0</v>
      </c>
      <c r="H23" s="12">
        <f t="shared" si="0"/>
        <v>2500000</v>
      </c>
      <c r="I23" s="12">
        <f t="shared" si="1"/>
        <v>0</v>
      </c>
    </row>
    <row r="24" spans="1:9">
      <c r="A24" s="3" t="s">
        <v>5</v>
      </c>
      <c r="B24" s="3" t="s">
        <v>38</v>
      </c>
      <c r="C24" s="8" t="s">
        <v>39</v>
      </c>
      <c r="D24" s="3">
        <v>425</v>
      </c>
      <c r="E24" s="4" t="s">
        <v>23</v>
      </c>
      <c r="F24" s="12">
        <v>1500000</v>
      </c>
      <c r="G24" s="7">
        <v>86898</v>
      </c>
      <c r="H24" s="12">
        <f t="shared" si="0"/>
        <v>1413102</v>
      </c>
      <c r="I24" s="12">
        <f t="shared" si="1"/>
        <v>5.7931999999999997</v>
      </c>
    </row>
    <row r="25" spans="1:9">
      <c r="A25" s="3">
        <v>630</v>
      </c>
      <c r="B25" s="3">
        <v>23</v>
      </c>
      <c r="C25" s="8" t="s">
        <v>39</v>
      </c>
      <c r="D25" s="3">
        <v>426</v>
      </c>
      <c r="E25" s="4" t="s">
        <v>25</v>
      </c>
      <c r="F25" s="12">
        <v>1000000</v>
      </c>
      <c r="G25" s="7">
        <v>12000</v>
      </c>
      <c r="H25" s="12">
        <f t="shared" si="0"/>
        <v>988000</v>
      </c>
      <c r="I25" s="12">
        <f t="shared" si="1"/>
        <v>1.2</v>
      </c>
    </row>
    <row r="26" spans="1:9">
      <c r="A26" s="3">
        <v>630</v>
      </c>
      <c r="B26" s="3">
        <v>23</v>
      </c>
      <c r="C26" s="8" t="s">
        <v>39</v>
      </c>
      <c r="D26" s="3">
        <v>480</v>
      </c>
      <c r="E26" s="4" t="s">
        <v>30</v>
      </c>
      <c r="F26" s="12">
        <v>1600000</v>
      </c>
      <c r="G26" s="7">
        <v>319325</v>
      </c>
      <c r="H26" s="12">
        <f t="shared" si="0"/>
        <v>1280675</v>
      </c>
      <c r="I26" s="12">
        <f t="shared" si="1"/>
        <v>19.957812499999999</v>
      </c>
    </row>
    <row r="27" spans="1:9">
      <c r="A27" s="3">
        <v>630</v>
      </c>
      <c r="B27" s="3">
        <v>23</v>
      </c>
      <c r="C27" s="8" t="s">
        <v>39</v>
      </c>
      <c r="D27" s="3">
        <v>483</v>
      </c>
      <c r="E27" s="4" t="s">
        <v>31</v>
      </c>
      <c r="F27" s="12">
        <v>500000</v>
      </c>
      <c r="G27" s="7">
        <v>0</v>
      </c>
      <c r="H27" s="12">
        <f t="shared" si="0"/>
        <v>500000</v>
      </c>
      <c r="I27" s="12">
        <f t="shared" si="1"/>
        <v>0</v>
      </c>
    </row>
    <row r="28" spans="1:9">
      <c r="A28" s="3">
        <v>630</v>
      </c>
      <c r="B28" s="3">
        <v>23</v>
      </c>
      <c r="C28" s="8" t="s">
        <v>39</v>
      </c>
      <c r="D28" s="3">
        <v>485</v>
      </c>
      <c r="E28" s="4" t="s">
        <v>215</v>
      </c>
      <c r="F28" s="12">
        <v>500000</v>
      </c>
      <c r="G28" s="7">
        <v>0</v>
      </c>
      <c r="H28" s="12">
        <f t="shared" si="0"/>
        <v>500000</v>
      </c>
      <c r="I28" s="12">
        <f t="shared" si="1"/>
        <v>0</v>
      </c>
    </row>
    <row r="29" spans="1:9">
      <c r="A29" s="3">
        <v>25</v>
      </c>
      <c r="B29" s="3" t="s">
        <v>41</v>
      </c>
      <c r="C29" s="4" t="s">
        <v>42</v>
      </c>
      <c r="D29" s="3" t="s">
        <v>14</v>
      </c>
      <c r="E29" s="4" t="s">
        <v>15</v>
      </c>
      <c r="F29" s="12">
        <v>2300000</v>
      </c>
      <c r="G29" s="40">
        <v>230242</v>
      </c>
      <c r="H29" s="12">
        <f t="shared" si="0"/>
        <v>2069758</v>
      </c>
      <c r="I29" s="12">
        <f t="shared" si="1"/>
        <v>10.010521739130434</v>
      </c>
    </row>
    <row r="30" spans="1:9">
      <c r="A30" s="3">
        <v>630</v>
      </c>
      <c r="B30" s="3" t="s">
        <v>41</v>
      </c>
      <c r="C30" s="4" t="s">
        <v>42</v>
      </c>
      <c r="D30" s="3" t="s">
        <v>20</v>
      </c>
      <c r="E30" s="4" t="s">
        <v>21</v>
      </c>
      <c r="F30" s="12">
        <v>1500000</v>
      </c>
      <c r="G30" s="40">
        <v>361375</v>
      </c>
      <c r="H30" s="12">
        <f t="shared" si="0"/>
        <v>1138625</v>
      </c>
      <c r="I30" s="12">
        <f t="shared" si="1"/>
        <v>24.091666666666669</v>
      </c>
    </row>
    <row r="31" spans="1:9">
      <c r="A31" s="3" t="s">
        <v>5</v>
      </c>
      <c r="B31" s="3" t="s">
        <v>41</v>
      </c>
      <c r="C31" s="4" t="s">
        <v>42</v>
      </c>
      <c r="D31" s="3" t="s">
        <v>22</v>
      </c>
      <c r="E31" s="4" t="s">
        <v>23</v>
      </c>
      <c r="F31" s="12">
        <v>2150000</v>
      </c>
      <c r="G31" s="40">
        <v>143123</v>
      </c>
      <c r="H31" s="12">
        <f t="shared" si="0"/>
        <v>2006877</v>
      </c>
      <c r="I31" s="12">
        <f t="shared" si="1"/>
        <v>6.6568837209302334</v>
      </c>
    </row>
    <row r="32" spans="1:9">
      <c r="A32" s="3" t="s">
        <v>5</v>
      </c>
      <c r="B32" s="3" t="s">
        <v>41</v>
      </c>
      <c r="C32" s="4" t="s">
        <v>42</v>
      </c>
      <c r="D32" s="3" t="s">
        <v>24</v>
      </c>
      <c r="E32" s="4" t="s">
        <v>25</v>
      </c>
      <c r="F32" s="12">
        <v>1400000</v>
      </c>
      <c r="G32" s="40">
        <v>265241</v>
      </c>
      <c r="H32" s="12">
        <f t="shared" si="0"/>
        <v>1134759</v>
      </c>
      <c r="I32" s="12">
        <f t="shared" si="1"/>
        <v>18.945785714285716</v>
      </c>
    </row>
    <row r="33" spans="1:9">
      <c r="A33" s="3" t="s">
        <v>5</v>
      </c>
      <c r="B33" s="3" t="s">
        <v>41</v>
      </c>
      <c r="C33" s="4" t="s">
        <v>42</v>
      </c>
      <c r="D33" s="3" t="s">
        <v>32</v>
      </c>
      <c r="E33" s="4" t="s">
        <v>33</v>
      </c>
      <c r="F33" s="12">
        <v>3000000</v>
      </c>
      <c r="G33" s="40">
        <v>0</v>
      </c>
      <c r="H33" s="12">
        <f t="shared" si="0"/>
        <v>3000000</v>
      </c>
      <c r="I33" s="12">
        <f t="shared" si="1"/>
        <v>0</v>
      </c>
    </row>
    <row r="34" spans="1:9">
      <c r="A34" s="3" t="s">
        <v>5</v>
      </c>
      <c r="B34" s="3" t="s">
        <v>43</v>
      </c>
      <c r="C34" s="4" t="s">
        <v>44</v>
      </c>
      <c r="D34" s="3">
        <v>420</v>
      </c>
      <c r="E34" s="4" t="s">
        <v>15</v>
      </c>
      <c r="F34" s="12">
        <v>1000000</v>
      </c>
      <c r="G34" s="7">
        <f>[1]ПОСТАВКА!G150</f>
        <v>0</v>
      </c>
      <c r="H34" s="12">
        <f t="shared" si="0"/>
        <v>1000000</v>
      </c>
      <c r="I34" s="12">
        <f t="shared" si="1"/>
        <v>0</v>
      </c>
    </row>
    <row r="35" spans="1:9">
      <c r="A35" s="3" t="s">
        <v>5</v>
      </c>
      <c r="B35" s="3" t="s">
        <v>43</v>
      </c>
      <c r="C35" s="4" t="s">
        <v>44</v>
      </c>
      <c r="D35" s="3" t="s">
        <v>22</v>
      </c>
      <c r="E35" s="4" t="s">
        <v>23</v>
      </c>
      <c r="F35" s="12">
        <v>10000000</v>
      </c>
      <c r="G35" s="7">
        <f>[1]ПОСТАВКА!G152</f>
        <v>0</v>
      </c>
      <c r="H35" s="12">
        <f t="shared" si="0"/>
        <v>10000000</v>
      </c>
      <c r="I35" s="12">
        <f t="shared" si="1"/>
        <v>0</v>
      </c>
    </row>
    <row r="36" spans="1:9">
      <c r="A36" s="3">
        <v>630</v>
      </c>
      <c r="B36" s="3">
        <v>27</v>
      </c>
      <c r="C36" s="4" t="s">
        <v>44</v>
      </c>
      <c r="D36" s="3">
        <v>426</v>
      </c>
      <c r="E36" s="4" t="s">
        <v>25</v>
      </c>
      <c r="F36" s="12">
        <v>2000000</v>
      </c>
      <c r="G36" s="7">
        <v>0</v>
      </c>
      <c r="H36" s="12">
        <f t="shared" si="0"/>
        <v>2000000</v>
      </c>
      <c r="I36" s="12">
        <f t="shared" si="1"/>
        <v>0</v>
      </c>
    </row>
    <row r="37" spans="1:9" ht="20">
      <c r="A37" s="3">
        <v>785</v>
      </c>
      <c r="B37" s="3">
        <v>28</v>
      </c>
      <c r="C37" s="4" t="s">
        <v>45</v>
      </c>
      <c r="D37" s="3">
        <v>420</v>
      </c>
      <c r="E37" s="4" t="s">
        <v>15</v>
      </c>
      <c r="F37" s="12">
        <v>900000</v>
      </c>
      <c r="G37" s="48">
        <v>518941</v>
      </c>
      <c r="H37" s="12">
        <f t="shared" si="0"/>
        <v>381059</v>
      </c>
      <c r="I37" s="12">
        <f t="shared" si="1"/>
        <v>57.660111111111114</v>
      </c>
    </row>
    <row r="38" spans="1:9" ht="20">
      <c r="A38" s="3" t="s">
        <v>210</v>
      </c>
      <c r="B38" s="3">
        <v>28</v>
      </c>
      <c r="C38" s="4" t="s">
        <v>45</v>
      </c>
      <c r="D38" s="3">
        <v>424</v>
      </c>
      <c r="E38" s="4" t="s">
        <v>21</v>
      </c>
      <c r="F38" s="12">
        <v>260000</v>
      </c>
      <c r="G38" s="48">
        <v>62499</v>
      </c>
      <c r="H38" s="12">
        <f t="shared" ref="H38:H43" si="2">F38-G38</f>
        <v>197501</v>
      </c>
      <c r="I38" s="12">
        <f t="shared" ref="I38:I44" si="3">G38/F38*100</f>
        <v>24.038076923076922</v>
      </c>
    </row>
    <row r="39" spans="1:9" ht="20">
      <c r="A39" s="3">
        <v>785</v>
      </c>
      <c r="B39" s="3">
        <v>28</v>
      </c>
      <c r="C39" s="4" t="s">
        <v>45</v>
      </c>
      <c r="D39" s="3">
        <v>425</v>
      </c>
      <c r="E39" s="4" t="s">
        <v>23</v>
      </c>
      <c r="F39" s="12">
        <v>1400000</v>
      </c>
      <c r="G39" s="40">
        <v>0</v>
      </c>
      <c r="H39" s="12">
        <f t="shared" si="2"/>
        <v>1400000</v>
      </c>
      <c r="I39" s="12">
        <f t="shared" si="3"/>
        <v>0</v>
      </c>
    </row>
    <row r="40" spans="1:9" ht="20">
      <c r="A40" s="3" t="s">
        <v>210</v>
      </c>
      <c r="B40" s="3">
        <v>28</v>
      </c>
      <c r="C40" s="4" t="s">
        <v>45</v>
      </c>
      <c r="D40" s="3">
        <v>426</v>
      </c>
      <c r="E40" s="4" t="s">
        <v>25</v>
      </c>
      <c r="F40" s="12">
        <v>300000</v>
      </c>
      <c r="G40" s="40">
        <v>77680</v>
      </c>
      <c r="H40" s="12">
        <f t="shared" si="2"/>
        <v>222320</v>
      </c>
      <c r="I40" s="12">
        <f t="shared" si="3"/>
        <v>25.893333333333334</v>
      </c>
    </row>
    <row r="41" spans="1:9" ht="20">
      <c r="A41" s="3" t="s">
        <v>210</v>
      </c>
      <c r="B41" s="3">
        <v>28</v>
      </c>
      <c r="C41" s="4" t="s">
        <v>45</v>
      </c>
      <c r="D41" s="3">
        <v>427</v>
      </c>
      <c r="E41" s="4" t="s">
        <v>27</v>
      </c>
      <c r="F41" s="12">
        <v>1090000</v>
      </c>
      <c r="G41" s="40">
        <v>926495</v>
      </c>
      <c r="H41" s="12">
        <f t="shared" si="2"/>
        <v>163505</v>
      </c>
      <c r="I41" s="12">
        <f t="shared" si="3"/>
        <v>84.999541284403662</v>
      </c>
    </row>
    <row r="42" spans="1:9" ht="20">
      <c r="A42" s="3">
        <v>785</v>
      </c>
      <c r="B42" s="3">
        <v>28</v>
      </c>
      <c r="C42" s="4" t="s">
        <v>45</v>
      </c>
      <c r="D42" s="3">
        <v>480</v>
      </c>
      <c r="E42" s="4" t="s">
        <v>30</v>
      </c>
      <c r="F42" s="12">
        <v>9600000</v>
      </c>
      <c r="G42" s="48">
        <v>0</v>
      </c>
      <c r="H42" s="12">
        <f t="shared" si="2"/>
        <v>9600000</v>
      </c>
      <c r="I42" s="12">
        <f t="shared" si="3"/>
        <v>0</v>
      </c>
    </row>
    <row r="43" spans="1:9" ht="20">
      <c r="A43" s="3">
        <v>785</v>
      </c>
      <c r="B43" s="3">
        <v>28</v>
      </c>
      <c r="C43" s="4" t="s">
        <v>45</v>
      </c>
      <c r="D43" s="3">
        <v>485</v>
      </c>
      <c r="E43" s="4" t="s">
        <v>48</v>
      </c>
      <c r="F43" s="12">
        <v>5650000</v>
      </c>
      <c r="G43" s="48">
        <v>0</v>
      </c>
      <c r="H43" s="12">
        <f t="shared" si="2"/>
        <v>5650000</v>
      </c>
      <c r="I43" s="12">
        <f t="shared" si="3"/>
        <v>0</v>
      </c>
    </row>
    <row r="44" spans="1:9">
      <c r="A44" s="100" t="s">
        <v>49</v>
      </c>
      <c r="B44" s="103"/>
      <c r="C44" s="103"/>
      <c r="D44" s="103"/>
      <c r="E44" s="104"/>
      <c r="F44" s="10">
        <f>SUM(F3:F43)</f>
        <v>1005900000</v>
      </c>
      <c r="G44" s="11">
        <f>SUM(G3:G43)</f>
        <v>325338806</v>
      </c>
      <c r="H44" s="10">
        <f>SUM(F44-G44)</f>
        <v>680561194</v>
      </c>
      <c r="I44" s="10">
        <f t="shared" si="3"/>
        <v>32.343056566259072</v>
      </c>
    </row>
    <row r="46" spans="1:9">
      <c r="C46" t="s">
        <v>219</v>
      </c>
    </row>
    <row r="47" spans="1:9">
      <c r="C47" t="s">
        <v>220</v>
      </c>
    </row>
    <row r="48" spans="1:9">
      <c r="C48" t="s">
        <v>221</v>
      </c>
    </row>
  </sheetData>
  <protectedRanges>
    <protectedRange sqref="A1" name="Range1_1_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selection activeCell="R20" sqref="R20"/>
    </sheetView>
  </sheetViews>
  <sheetFormatPr defaultColWidth="9" defaultRowHeight="14.5"/>
  <cols>
    <col min="1" max="1" width="7.81640625" customWidth="1"/>
    <col min="2" max="2" width="18.26953125" customWidth="1"/>
    <col min="3" max="3" width="9.1796875" customWidth="1"/>
    <col min="4" max="4" width="21.453125" customWidth="1"/>
    <col min="5" max="6" width="14" customWidth="1"/>
    <col min="7" max="7" width="12" customWidth="1"/>
    <col min="8" max="8" width="12.7265625" customWidth="1"/>
    <col min="9" max="9" width="8.26953125" customWidth="1"/>
    <col min="10" max="10" width="12.1796875" customWidth="1"/>
    <col min="11" max="11" width="12" customWidth="1"/>
    <col min="12" max="12" width="27.7265625" customWidth="1"/>
  </cols>
  <sheetData>
    <row r="1" spans="1:14" ht="20.25" customHeight="1">
      <c r="A1" s="119" t="s">
        <v>226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9"/>
    </row>
    <row r="2" spans="1:14" ht="30" customHeight="1">
      <c r="A2" s="13" t="s">
        <v>2</v>
      </c>
      <c r="B2" s="14"/>
      <c r="C2" s="13" t="s">
        <v>3</v>
      </c>
      <c r="D2" s="14"/>
      <c r="E2" s="15" t="s">
        <v>4</v>
      </c>
      <c r="F2" s="15" t="s">
        <v>227</v>
      </c>
      <c r="G2" s="15" t="s">
        <v>50</v>
      </c>
      <c r="H2" s="15" t="s">
        <v>51</v>
      </c>
      <c r="I2" s="15" t="s">
        <v>52</v>
      </c>
      <c r="J2" s="20" t="s">
        <v>228</v>
      </c>
      <c r="K2" s="15" t="s">
        <v>229</v>
      </c>
      <c r="L2" s="21" t="s">
        <v>230</v>
      </c>
      <c r="M2" s="22"/>
      <c r="N2" s="22"/>
    </row>
    <row r="3" spans="1:14">
      <c r="A3" s="3" t="s">
        <v>6</v>
      </c>
      <c r="B3" s="4" t="s">
        <v>231</v>
      </c>
      <c r="C3" s="3" t="s">
        <v>8</v>
      </c>
      <c r="D3" s="4" t="s">
        <v>9</v>
      </c>
      <c r="E3" s="16">
        <v>494250000</v>
      </c>
      <c r="F3" s="16">
        <f>E3-J3</f>
        <v>423750000</v>
      </c>
      <c r="G3" s="17">
        <v>213038725</v>
      </c>
      <c r="H3" s="12">
        <f>F3-G3</f>
        <v>210711275</v>
      </c>
      <c r="I3" s="12">
        <f>G3/F3*100</f>
        <v>50.274625368731563</v>
      </c>
      <c r="J3" s="23">
        <v>70500000</v>
      </c>
      <c r="K3" s="23"/>
      <c r="L3" s="19"/>
    </row>
    <row r="4" spans="1:14">
      <c r="A4" s="3" t="s">
        <v>6</v>
      </c>
      <c r="B4" s="4" t="s">
        <v>231</v>
      </c>
      <c r="C4" s="3" t="s">
        <v>10</v>
      </c>
      <c r="D4" s="4" t="s">
        <v>11</v>
      </c>
      <c r="E4" s="16">
        <v>193200000</v>
      </c>
      <c r="F4" s="16">
        <f>E4-J4</f>
        <v>164900000</v>
      </c>
      <c r="G4" s="17">
        <v>82828317</v>
      </c>
      <c r="H4" s="12">
        <f>F4-G4</f>
        <v>82071683</v>
      </c>
      <c r="I4" s="12">
        <f t="shared" ref="I4:I36" si="0">G4/F4*100</f>
        <v>50.229422073984232</v>
      </c>
      <c r="J4" s="23">
        <v>28300000</v>
      </c>
      <c r="K4" s="23"/>
      <c r="L4" s="19"/>
    </row>
    <row r="5" spans="1:14">
      <c r="A5" s="3">
        <v>20</v>
      </c>
      <c r="B5" s="4" t="s">
        <v>231</v>
      </c>
      <c r="C5" s="3">
        <v>404</v>
      </c>
      <c r="D5" s="4" t="s">
        <v>13</v>
      </c>
      <c r="E5" s="16">
        <v>6000000</v>
      </c>
      <c r="F5" s="16">
        <v>6000000</v>
      </c>
      <c r="G5" s="17">
        <v>509467</v>
      </c>
      <c r="H5" s="12">
        <f t="shared" ref="H5:H33" si="1">E5-G5</f>
        <v>5490533</v>
      </c>
      <c r="I5" s="12">
        <f t="shared" si="0"/>
        <v>8.4911166666666666</v>
      </c>
      <c r="J5" s="23"/>
      <c r="K5" s="23"/>
      <c r="L5" s="19"/>
    </row>
    <row r="6" spans="1:14">
      <c r="A6" s="3" t="s">
        <v>6</v>
      </c>
      <c r="B6" s="4" t="s">
        <v>231</v>
      </c>
      <c r="C6" s="3" t="s">
        <v>14</v>
      </c>
      <c r="D6" s="4" t="s">
        <v>15</v>
      </c>
      <c r="E6" s="16">
        <v>40000000</v>
      </c>
      <c r="F6" s="16">
        <v>40000000</v>
      </c>
      <c r="G6" s="17">
        <v>22730940</v>
      </c>
      <c r="H6" s="12">
        <f t="shared" si="1"/>
        <v>17269060</v>
      </c>
      <c r="I6" s="12">
        <f t="shared" si="0"/>
        <v>56.827349999999996</v>
      </c>
      <c r="J6" s="23"/>
      <c r="K6" s="23"/>
      <c r="L6" s="19"/>
    </row>
    <row r="7" spans="1:14" ht="15" customHeight="1">
      <c r="A7" s="3" t="s">
        <v>6</v>
      </c>
      <c r="B7" s="4" t="s">
        <v>231</v>
      </c>
      <c r="C7" s="3" t="s">
        <v>16</v>
      </c>
      <c r="D7" s="4" t="s">
        <v>17</v>
      </c>
      <c r="E7" s="16">
        <v>40000000</v>
      </c>
      <c r="F7" s="16">
        <v>40000000</v>
      </c>
      <c r="G7" s="17">
        <v>17801502</v>
      </c>
      <c r="H7" s="12">
        <f t="shared" si="1"/>
        <v>22198498</v>
      </c>
      <c r="I7" s="12">
        <f t="shared" si="0"/>
        <v>44.503754999999998</v>
      </c>
      <c r="J7" s="23"/>
      <c r="K7" s="23"/>
      <c r="L7" s="19"/>
    </row>
    <row r="8" spans="1:14">
      <c r="A8" s="3" t="s">
        <v>6</v>
      </c>
      <c r="B8" s="4" t="s">
        <v>231</v>
      </c>
      <c r="C8" s="3" t="s">
        <v>18</v>
      </c>
      <c r="D8" s="4" t="s">
        <v>19</v>
      </c>
      <c r="E8" s="16">
        <v>15000000</v>
      </c>
      <c r="F8" s="16">
        <v>15000000</v>
      </c>
      <c r="G8" s="17">
        <v>3031874</v>
      </c>
      <c r="H8" s="12">
        <f t="shared" si="1"/>
        <v>11968126</v>
      </c>
      <c r="I8" s="12">
        <f t="shared" si="0"/>
        <v>20.212493333333335</v>
      </c>
      <c r="J8" s="23"/>
      <c r="K8" s="23"/>
      <c r="L8" s="19"/>
    </row>
    <row r="9" spans="1:14" ht="20">
      <c r="A9" s="3" t="s">
        <v>6</v>
      </c>
      <c r="B9" s="4" t="s">
        <v>231</v>
      </c>
      <c r="C9" s="3" t="s">
        <v>20</v>
      </c>
      <c r="D9" s="4" t="s">
        <v>21</v>
      </c>
      <c r="E9" s="16">
        <v>25000000</v>
      </c>
      <c r="F9" s="16">
        <v>25000000</v>
      </c>
      <c r="G9" s="17">
        <v>9931203</v>
      </c>
      <c r="H9" s="12">
        <f t="shared" si="1"/>
        <v>15068797</v>
      </c>
      <c r="I9" s="12">
        <f t="shared" si="0"/>
        <v>39.724812</v>
      </c>
      <c r="J9" s="23"/>
      <c r="K9" s="23"/>
      <c r="L9" s="19"/>
    </row>
    <row r="10" spans="1:14" ht="15" customHeight="1">
      <c r="A10" s="3" t="s">
        <v>6</v>
      </c>
      <c r="B10" s="4" t="s">
        <v>231</v>
      </c>
      <c r="C10" s="3" t="s">
        <v>22</v>
      </c>
      <c r="D10" s="4" t="s">
        <v>23</v>
      </c>
      <c r="E10" s="16">
        <v>13000000</v>
      </c>
      <c r="F10" s="16">
        <v>13000000</v>
      </c>
      <c r="G10" s="17">
        <v>3777860</v>
      </c>
      <c r="H10" s="12">
        <f t="shared" si="1"/>
        <v>9222140</v>
      </c>
      <c r="I10" s="12">
        <f t="shared" si="0"/>
        <v>29.060461538461542</v>
      </c>
      <c r="J10" s="23"/>
      <c r="K10" s="23"/>
      <c r="L10" s="19"/>
    </row>
    <row r="11" spans="1:14">
      <c r="A11" s="3" t="s">
        <v>6</v>
      </c>
      <c r="B11" s="4" t="s">
        <v>231</v>
      </c>
      <c r="C11" s="3" t="s">
        <v>24</v>
      </c>
      <c r="D11" s="4" t="s">
        <v>25</v>
      </c>
      <c r="E11" s="16">
        <v>25000000</v>
      </c>
      <c r="F11" s="16">
        <v>25000000</v>
      </c>
      <c r="G11" s="17">
        <v>13643890</v>
      </c>
      <c r="H11" s="12">
        <f t="shared" si="1"/>
        <v>11356110</v>
      </c>
      <c r="I11" s="12">
        <f t="shared" si="0"/>
        <v>54.575560000000003</v>
      </c>
      <c r="J11" s="23"/>
      <c r="K11" s="23"/>
      <c r="L11" s="19"/>
    </row>
    <row r="12" spans="1:14">
      <c r="A12" s="3" t="s">
        <v>6</v>
      </c>
      <c r="B12" s="4" t="s">
        <v>231</v>
      </c>
      <c r="C12" s="3" t="s">
        <v>26</v>
      </c>
      <c r="D12" s="4" t="s">
        <v>27</v>
      </c>
      <c r="E12" s="16">
        <v>30700000</v>
      </c>
      <c r="F12" s="16">
        <v>30700000</v>
      </c>
      <c r="G12" s="17">
        <v>13120640</v>
      </c>
      <c r="H12" s="12">
        <f t="shared" si="1"/>
        <v>17579360</v>
      </c>
      <c r="I12" s="12">
        <f t="shared" si="0"/>
        <v>42.73824104234528</v>
      </c>
      <c r="J12" s="23"/>
      <c r="K12" s="23"/>
      <c r="L12" s="19"/>
    </row>
    <row r="13" spans="1:14">
      <c r="A13" s="3" t="s">
        <v>6</v>
      </c>
      <c r="B13" s="4" t="s">
        <v>231</v>
      </c>
      <c r="C13" s="3" t="s">
        <v>28</v>
      </c>
      <c r="D13" s="4" t="s">
        <v>29</v>
      </c>
      <c r="E13" s="16">
        <f>[2]ПОСТАВКА!F84</f>
        <v>2000000</v>
      </c>
      <c r="F13" s="16">
        <v>2000000</v>
      </c>
      <c r="G13" s="17">
        <v>1087289</v>
      </c>
      <c r="H13" s="12">
        <f t="shared" si="1"/>
        <v>912711</v>
      </c>
      <c r="I13" s="12">
        <f t="shared" si="0"/>
        <v>54.364449999999998</v>
      </c>
      <c r="J13" s="23"/>
      <c r="K13" s="23"/>
      <c r="L13" s="19"/>
    </row>
    <row r="14" spans="1:14" ht="60.5">
      <c r="A14" s="3" t="s">
        <v>6</v>
      </c>
      <c r="B14" s="4" t="s">
        <v>231</v>
      </c>
      <c r="C14" s="3" t="s">
        <v>47</v>
      </c>
      <c r="D14" s="4" t="s">
        <v>30</v>
      </c>
      <c r="E14" s="16">
        <v>35400000</v>
      </c>
      <c r="F14" s="16">
        <f>E14+K14</f>
        <v>45900000</v>
      </c>
      <c r="G14" s="17">
        <v>1930043</v>
      </c>
      <c r="H14" s="12">
        <f>F14-G14</f>
        <v>43969957</v>
      </c>
      <c r="I14" s="12">
        <f t="shared" si="0"/>
        <v>4.2048867102396512</v>
      </c>
      <c r="J14" s="23"/>
      <c r="K14" s="23">
        <v>10500000</v>
      </c>
      <c r="L14" s="24" t="s">
        <v>232</v>
      </c>
    </row>
    <row r="15" spans="1:14">
      <c r="A15" s="3" t="s">
        <v>6</v>
      </c>
      <c r="B15" s="4" t="s">
        <v>231</v>
      </c>
      <c r="C15" s="3" t="s">
        <v>214</v>
      </c>
      <c r="D15" s="4" t="s">
        <v>31</v>
      </c>
      <c r="E15" s="16">
        <v>2000000</v>
      </c>
      <c r="F15" s="16">
        <v>2000000</v>
      </c>
      <c r="G15" s="7">
        <f>[3]ПОСТАВКА!G94</f>
        <v>0</v>
      </c>
      <c r="H15" s="12">
        <f t="shared" si="1"/>
        <v>2000000</v>
      </c>
      <c r="I15" s="12">
        <f t="shared" si="0"/>
        <v>0</v>
      </c>
      <c r="J15" s="23"/>
      <c r="K15" s="23"/>
      <c r="L15" s="19"/>
    </row>
    <row r="16" spans="1:14" ht="20">
      <c r="A16" s="3" t="s">
        <v>6</v>
      </c>
      <c r="B16" s="4" t="s">
        <v>231</v>
      </c>
      <c r="C16" s="3" t="s">
        <v>32</v>
      </c>
      <c r="D16" s="4" t="s">
        <v>215</v>
      </c>
      <c r="E16" s="16">
        <v>10500000</v>
      </c>
      <c r="F16" s="16">
        <v>10500000</v>
      </c>
      <c r="G16" s="7">
        <f>[3]ПОСТАВКА!G97</f>
        <v>0</v>
      </c>
      <c r="H16" s="12">
        <f t="shared" si="1"/>
        <v>10500000</v>
      </c>
      <c r="I16" s="12">
        <f t="shared" si="0"/>
        <v>0</v>
      </c>
      <c r="J16" s="23"/>
      <c r="K16" s="23"/>
      <c r="L16" s="19"/>
    </row>
    <row r="17" spans="1:12">
      <c r="A17" s="3" t="s">
        <v>34</v>
      </c>
      <c r="B17" s="4" t="s">
        <v>35</v>
      </c>
      <c r="C17" s="3" t="s">
        <v>22</v>
      </c>
      <c r="D17" s="4" t="s">
        <v>23</v>
      </c>
      <c r="E17" s="16">
        <v>9000000</v>
      </c>
      <c r="F17" s="16">
        <f>E17-J17</f>
        <v>7000000</v>
      </c>
      <c r="G17" s="17">
        <v>1821923</v>
      </c>
      <c r="H17" s="12">
        <f>F17-G17</f>
        <v>5178077</v>
      </c>
      <c r="I17" s="12">
        <f t="shared" si="0"/>
        <v>26.027471428571431</v>
      </c>
      <c r="J17" s="23">
        <v>2000000</v>
      </c>
      <c r="K17" s="23"/>
      <c r="L17" s="114" t="s">
        <v>233</v>
      </c>
    </row>
    <row r="18" spans="1:12">
      <c r="A18" s="3" t="s">
        <v>34</v>
      </c>
      <c r="B18" s="4" t="s">
        <v>35</v>
      </c>
      <c r="C18" s="3" t="s">
        <v>24</v>
      </c>
      <c r="D18" s="4" t="s">
        <v>25</v>
      </c>
      <c r="E18" s="16">
        <v>5400000</v>
      </c>
      <c r="F18" s="16">
        <f>E18-J18</f>
        <v>2400000</v>
      </c>
      <c r="G18" s="17">
        <v>138059</v>
      </c>
      <c r="H18" s="12">
        <f>F18-G18</f>
        <v>2261941</v>
      </c>
      <c r="I18" s="12">
        <f t="shared" si="0"/>
        <v>5.7524583333333332</v>
      </c>
      <c r="J18" s="23">
        <v>3000000</v>
      </c>
      <c r="K18" s="23"/>
      <c r="L18" s="115"/>
    </row>
    <row r="19" spans="1:12" ht="20">
      <c r="A19" s="3" t="s">
        <v>198</v>
      </c>
      <c r="B19" s="4" t="s">
        <v>36</v>
      </c>
      <c r="C19" s="3" t="s">
        <v>20</v>
      </c>
      <c r="D19" s="4" t="s">
        <v>21</v>
      </c>
      <c r="E19" s="16">
        <v>3400000</v>
      </c>
      <c r="F19" s="16">
        <v>3400000</v>
      </c>
      <c r="G19" s="17">
        <v>681461</v>
      </c>
      <c r="H19" s="12">
        <f t="shared" si="1"/>
        <v>2718539</v>
      </c>
      <c r="I19" s="12">
        <f t="shared" si="0"/>
        <v>20.042970588235296</v>
      </c>
      <c r="J19" s="23"/>
      <c r="K19" s="23"/>
      <c r="L19" s="19"/>
    </row>
    <row r="20" spans="1:12" ht="20">
      <c r="A20" s="3" t="s">
        <v>198</v>
      </c>
      <c r="B20" s="4" t="s">
        <v>36</v>
      </c>
      <c r="C20" s="3" t="s">
        <v>47</v>
      </c>
      <c r="D20" s="4" t="s">
        <v>30</v>
      </c>
      <c r="E20" s="16">
        <v>600000</v>
      </c>
      <c r="F20" s="16">
        <v>600000</v>
      </c>
      <c r="G20" s="7">
        <f>[3]ПОСТАВКА!G108</f>
        <v>0</v>
      </c>
      <c r="H20" s="12">
        <f t="shared" si="1"/>
        <v>600000</v>
      </c>
      <c r="I20" s="12">
        <f t="shared" si="0"/>
        <v>0</v>
      </c>
      <c r="J20" s="23"/>
      <c r="K20" s="23"/>
      <c r="L20" s="24"/>
    </row>
    <row r="21" spans="1:12" ht="20">
      <c r="A21" s="3" t="s">
        <v>198</v>
      </c>
      <c r="B21" s="4" t="s">
        <v>36</v>
      </c>
      <c r="C21" s="3" t="s">
        <v>200</v>
      </c>
      <c r="D21" s="4" t="s">
        <v>37</v>
      </c>
      <c r="E21" s="16">
        <v>5000000</v>
      </c>
      <c r="F21" s="16">
        <v>5000000</v>
      </c>
      <c r="G21" s="17">
        <v>660764</v>
      </c>
      <c r="H21" s="12">
        <f t="shared" si="1"/>
        <v>4339236</v>
      </c>
      <c r="I21" s="12">
        <f t="shared" si="0"/>
        <v>13.215279999999998</v>
      </c>
      <c r="J21" s="23"/>
      <c r="K21" s="23"/>
      <c r="L21" s="19"/>
    </row>
    <row r="22" spans="1:12">
      <c r="A22" s="3" t="s">
        <v>38</v>
      </c>
      <c r="B22" s="4" t="s">
        <v>39</v>
      </c>
      <c r="C22" s="3" t="s">
        <v>18</v>
      </c>
      <c r="D22" s="4" t="s">
        <v>19</v>
      </c>
      <c r="E22" s="16">
        <v>300000</v>
      </c>
      <c r="F22" s="16">
        <v>300000</v>
      </c>
      <c r="G22" s="17">
        <v>23600</v>
      </c>
      <c r="H22" s="12">
        <f t="shared" si="1"/>
        <v>276400</v>
      </c>
      <c r="I22" s="12">
        <f t="shared" si="0"/>
        <v>7.8666666666666663</v>
      </c>
      <c r="J22" s="23"/>
      <c r="K22" s="23"/>
      <c r="L22" s="19"/>
    </row>
    <row r="23" spans="1:12" ht="21.5">
      <c r="A23" s="3" t="s">
        <v>38</v>
      </c>
      <c r="B23" s="4" t="s">
        <v>39</v>
      </c>
      <c r="C23" s="3" t="s">
        <v>20</v>
      </c>
      <c r="D23" s="4" t="s">
        <v>21</v>
      </c>
      <c r="E23" s="16">
        <v>2500000</v>
      </c>
      <c r="F23" s="16">
        <f>E23-J23</f>
        <v>2340000</v>
      </c>
      <c r="G23" s="17">
        <v>0</v>
      </c>
      <c r="H23" s="12">
        <f>F23-G23</f>
        <v>2340000</v>
      </c>
      <c r="I23" s="12">
        <f t="shared" si="0"/>
        <v>0</v>
      </c>
      <c r="J23" s="23">
        <v>160000</v>
      </c>
      <c r="K23" s="23"/>
      <c r="L23" s="25" t="s">
        <v>234</v>
      </c>
    </row>
    <row r="24" spans="1:12">
      <c r="A24" s="3" t="s">
        <v>38</v>
      </c>
      <c r="B24" s="4" t="s">
        <v>39</v>
      </c>
      <c r="C24" s="3">
        <v>425</v>
      </c>
      <c r="D24" s="4" t="s">
        <v>23</v>
      </c>
      <c r="E24" s="16">
        <v>1500000</v>
      </c>
      <c r="F24" s="16">
        <v>1500000</v>
      </c>
      <c r="G24" s="17">
        <v>89623</v>
      </c>
      <c r="H24" s="12">
        <f t="shared" si="1"/>
        <v>1410377</v>
      </c>
      <c r="I24" s="12">
        <f t="shared" si="0"/>
        <v>5.9748666666666663</v>
      </c>
      <c r="J24" s="23"/>
      <c r="K24" s="23"/>
      <c r="L24" s="19"/>
    </row>
    <row r="25" spans="1:12">
      <c r="A25" s="3">
        <v>23</v>
      </c>
      <c r="B25" s="4" t="s">
        <v>39</v>
      </c>
      <c r="C25" s="3">
        <v>426</v>
      </c>
      <c r="D25" s="4" t="s">
        <v>25</v>
      </c>
      <c r="E25" s="16">
        <v>1000000</v>
      </c>
      <c r="F25" s="16">
        <v>1000000</v>
      </c>
      <c r="G25" s="17">
        <v>12000</v>
      </c>
      <c r="H25" s="12">
        <f t="shared" si="1"/>
        <v>988000</v>
      </c>
      <c r="I25" s="12">
        <f t="shared" si="0"/>
        <v>1.2</v>
      </c>
      <c r="J25" s="23"/>
      <c r="K25" s="23"/>
      <c r="L25" s="19"/>
    </row>
    <row r="26" spans="1:12">
      <c r="A26" s="3">
        <v>23</v>
      </c>
      <c r="B26" s="4" t="s">
        <v>39</v>
      </c>
      <c r="C26" s="3">
        <v>480</v>
      </c>
      <c r="D26" s="4" t="s">
        <v>30</v>
      </c>
      <c r="E26" s="16">
        <v>1600000</v>
      </c>
      <c r="F26" s="16">
        <v>1600000</v>
      </c>
      <c r="G26" s="17">
        <v>319325</v>
      </c>
      <c r="H26" s="12">
        <f t="shared" si="1"/>
        <v>1280675</v>
      </c>
      <c r="I26" s="12">
        <f t="shared" si="0"/>
        <v>19.957812499999999</v>
      </c>
      <c r="J26" s="23"/>
      <c r="K26" s="23"/>
      <c r="L26" s="19"/>
    </row>
    <row r="27" spans="1:12" ht="21.5">
      <c r="A27" s="3">
        <v>23</v>
      </c>
      <c r="B27" s="4" t="s">
        <v>39</v>
      </c>
      <c r="C27" s="3">
        <v>483</v>
      </c>
      <c r="D27" s="4" t="s">
        <v>31</v>
      </c>
      <c r="E27" s="16">
        <v>500000</v>
      </c>
      <c r="F27" s="16">
        <f>E27+K27</f>
        <v>660000</v>
      </c>
      <c r="G27" s="17">
        <v>0</v>
      </c>
      <c r="H27" s="12">
        <f>F27-G27</f>
        <v>660000</v>
      </c>
      <c r="I27" s="12">
        <f t="shared" si="0"/>
        <v>0</v>
      </c>
      <c r="J27" s="23"/>
      <c r="K27" s="23">
        <v>160000</v>
      </c>
      <c r="L27" s="25" t="s">
        <v>235</v>
      </c>
    </row>
    <row r="28" spans="1:12" ht="20">
      <c r="A28" s="3">
        <v>23</v>
      </c>
      <c r="B28" s="4" t="s">
        <v>39</v>
      </c>
      <c r="C28" s="3">
        <v>485</v>
      </c>
      <c r="D28" s="4" t="s">
        <v>33</v>
      </c>
      <c r="E28" s="16">
        <v>500000</v>
      </c>
      <c r="F28" s="16">
        <v>500000</v>
      </c>
      <c r="G28" s="17">
        <v>0</v>
      </c>
      <c r="H28" s="12">
        <f>E28-G28</f>
        <v>500000</v>
      </c>
      <c r="I28" s="12">
        <f t="shared" si="0"/>
        <v>0</v>
      </c>
      <c r="J28" s="23"/>
      <c r="K28" s="23"/>
      <c r="L28" s="19"/>
    </row>
    <row r="29" spans="1:12" ht="20">
      <c r="A29" s="3" t="s">
        <v>41</v>
      </c>
      <c r="B29" s="4" t="s">
        <v>42</v>
      </c>
      <c r="C29" s="3" t="s">
        <v>14</v>
      </c>
      <c r="D29" s="4" t="s">
        <v>15</v>
      </c>
      <c r="E29" s="16">
        <v>2300000</v>
      </c>
      <c r="F29" s="16">
        <v>2300000</v>
      </c>
      <c r="G29" s="17">
        <v>230242</v>
      </c>
      <c r="H29" s="12">
        <f t="shared" si="1"/>
        <v>2069758</v>
      </c>
      <c r="I29" s="12">
        <f t="shared" si="0"/>
        <v>10.010521739130434</v>
      </c>
      <c r="J29" s="23"/>
      <c r="K29" s="23"/>
      <c r="L29" s="19"/>
    </row>
    <row r="30" spans="1:12" ht="20">
      <c r="A30" s="3" t="s">
        <v>41</v>
      </c>
      <c r="B30" s="4" t="s">
        <v>42</v>
      </c>
      <c r="C30" s="3" t="s">
        <v>20</v>
      </c>
      <c r="D30" s="4" t="s">
        <v>21</v>
      </c>
      <c r="E30" s="16">
        <v>1500000</v>
      </c>
      <c r="F30" s="16">
        <v>1500000</v>
      </c>
      <c r="G30" s="17">
        <v>361375</v>
      </c>
      <c r="H30" s="12">
        <f t="shared" si="1"/>
        <v>1138625</v>
      </c>
      <c r="I30" s="12">
        <f t="shared" si="0"/>
        <v>24.091666666666669</v>
      </c>
      <c r="J30" s="23"/>
      <c r="K30" s="23"/>
      <c r="L30" s="19"/>
    </row>
    <row r="31" spans="1:12" ht="20">
      <c r="A31" s="3" t="s">
        <v>41</v>
      </c>
      <c r="B31" s="4" t="s">
        <v>42</v>
      </c>
      <c r="C31" s="3" t="s">
        <v>22</v>
      </c>
      <c r="D31" s="4" t="s">
        <v>23</v>
      </c>
      <c r="E31" s="16">
        <v>2150000</v>
      </c>
      <c r="F31" s="16">
        <v>2150000</v>
      </c>
      <c r="G31" s="17">
        <v>143123</v>
      </c>
      <c r="H31" s="12">
        <f t="shared" si="1"/>
        <v>2006877</v>
      </c>
      <c r="I31" s="12">
        <f t="shared" si="0"/>
        <v>6.6568837209302334</v>
      </c>
      <c r="J31" s="23"/>
      <c r="K31" s="23"/>
      <c r="L31" s="19"/>
    </row>
    <row r="32" spans="1:12" ht="20">
      <c r="A32" s="3" t="s">
        <v>41</v>
      </c>
      <c r="B32" s="4" t="s">
        <v>42</v>
      </c>
      <c r="C32" s="3" t="s">
        <v>24</v>
      </c>
      <c r="D32" s="4" t="s">
        <v>25</v>
      </c>
      <c r="E32" s="16">
        <v>1400000</v>
      </c>
      <c r="F32" s="16">
        <v>1400000</v>
      </c>
      <c r="G32" s="18">
        <v>266636</v>
      </c>
      <c r="H32" s="12">
        <f t="shared" si="1"/>
        <v>1133364</v>
      </c>
      <c r="I32" s="12">
        <f t="shared" si="0"/>
        <v>19.045428571428573</v>
      </c>
      <c r="J32" s="23"/>
      <c r="K32" s="23"/>
      <c r="L32" s="19"/>
    </row>
    <row r="33" spans="1:12" ht="20">
      <c r="A33" s="3" t="s">
        <v>41</v>
      </c>
      <c r="B33" s="4" t="s">
        <v>42</v>
      </c>
      <c r="C33" s="3" t="s">
        <v>32</v>
      </c>
      <c r="D33" s="4" t="s">
        <v>33</v>
      </c>
      <c r="E33" s="16">
        <v>3000000</v>
      </c>
      <c r="F33" s="16">
        <v>3000000</v>
      </c>
      <c r="G33" s="7">
        <f>[3]ПОСТАВКА!G155</f>
        <v>0</v>
      </c>
      <c r="H33" s="12">
        <f t="shared" si="1"/>
        <v>3000000</v>
      </c>
      <c r="I33" s="12">
        <f t="shared" si="0"/>
        <v>0</v>
      </c>
      <c r="J33" s="23"/>
      <c r="K33" s="23"/>
      <c r="L33" s="19"/>
    </row>
    <row r="34" spans="1:12" ht="20">
      <c r="A34" s="3" t="s">
        <v>43</v>
      </c>
      <c r="B34" s="4" t="s">
        <v>44</v>
      </c>
      <c r="C34" s="3">
        <v>420</v>
      </c>
      <c r="D34" s="4" t="s">
        <v>15</v>
      </c>
      <c r="E34" s="16">
        <v>1000000</v>
      </c>
      <c r="F34" s="16">
        <f>E34-J34</f>
        <v>500000</v>
      </c>
      <c r="G34" s="7">
        <f>[3]ПОСТАВКА!G158</f>
        <v>0</v>
      </c>
      <c r="H34" s="12">
        <f>F34-G34</f>
        <v>500000</v>
      </c>
      <c r="I34" s="12">
        <f t="shared" si="0"/>
        <v>0</v>
      </c>
      <c r="J34" s="23">
        <v>500000</v>
      </c>
      <c r="K34" s="23"/>
      <c r="L34" s="116" t="s">
        <v>236</v>
      </c>
    </row>
    <row r="35" spans="1:12" ht="20">
      <c r="A35" s="3">
        <v>27</v>
      </c>
      <c r="B35" s="4" t="s">
        <v>44</v>
      </c>
      <c r="C35" s="3" t="s">
        <v>22</v>
      </c>
      <c r="D35" s="4" t="s">
        <v>23</v>
      </c>
      <c r="E35" s="16">
        <v>10000000</v>
      </c>
      <c r="F35" s="16">
        <f t="shared" ref="F35:F36" si="2">E35-J35</f>
        <v>3500000</v>
      </c>
      <c r="G35" s="7">
        <f>[3]ПОСТАВКА!G160</f>
        <v>0</v>
      </c>
      <c r="H35" s="12">
        <f t="shared" ref="H35:H36" si="3">F35-G35</f>
        <v>3500000</v>
      </c>
      <c r="I35" s="12">
        <f t="shared" si="0"/>
        <v>0</v>
      </c>
      <c r="J35" s="23">
        <v>6500000</v>
      </c>
      <c r="K35" s="23"/>
      <c r="L35" s="117"/>
    </row>
    <row r="36" spans="1:12" ht="20">
      <c r="A36" s="3">
        <v>27</v>
      </c>
      <c r="B36" s="4" t="s">
        <v>44</v>
      </c>
      <c r="C36" s="3">
        <v>426</v>
      </c>
      <c r="D36" s="4" t="s">
        <v>25</v>
      </c>
      <c r="E36" s="16">
        <v>2000000</v>
      </c>
      <c r="F36" s="16">
        <f t="shared" si="2"/>
        <v>1000000</v>
      </c>
      <c r="G36" s="7">
        <f>[3]ПОСТАВКА!G162</f>
        <v>0</v>
      </c>
      <c r="H36" s="12">
        <f t="shared" si="3"/>
        <v>1000000</v>
      </c>
      <c r="I36" s="12">
        <f t="shared" si="0"/>
        <v>0</v>
      </c>
      <c r="J36" s="23">
        <v>1000000</v>
      </c>
      <c r="K36" s="23"/>
      <c r="L36" s="118"/>
    </row>
    <row r="37" spans="1:12">
      <c r="A37" s="120"/>
      <c r="B37" s="120"/>
      <c r="C37" s="120"/>
      <c r="D37" s="120"/>
      <c r="E37" s="11">
        <f>SUM(E3:E36)</f>
        <v>986700000</v>
      </c>
      <c r="F37" s="11">
        <f>SUM(F3:F36)</f>
        <v>885400000</v>
      </c>
      <c r="G37" s="11">
        <f>SUM(G3:G36)</f>
        <v>388179881</v>
      </c>
      <c r="H37" s="10">
        <f>SUM(H3:H36)</f>
        <v>497220119</v>
      </c>
      <c r="I37" s="10">
        <f t="shared" ref="I37" si="4">G37/E37*100</f>
        <v>39.341226411269894</v>
      </c>
      <c r="J37" s="26">
        <f>SUM(J3:J36)</f>
        <v>111960000</v>
      </c>
      <c r="K37" s="26">
        <f>SUM(K3:K36)</f>
        <v>10660000</v>
      </c>
    </row>
    <row r="38" spans="1:12">
      <c r="E38" s="110" t="s">
        <v>237</v>
      </c>
      <c r="F38" s="111"/>
      <c r="G38" s="111"/>
      <c r="H38" s="111"/>
      <c r="I38" s="112"/>
      <c r="J38" s="121">
        <f>J37-K37</f>
        <v>101300000</v>
      </c>
      <c r="K38" s="122"/>
    </row>
    <row r="39" spans="1:12">
      <c r="E39" s="110" t="s">
        <v>238</v>
      </c>
      <c r="F39" s="111"/>
      <c r="G39" s="111"/>
      <c r="H39" s="111"/>
      <c r="I39" s="112"/>
      <c r="J39" s="113">
        <f>E37-J38</f>
        <v>885400000</v>
      </c>
      <c r="K39" s="112"/>
    </row>
  </sheetData>
  <protectedRanges>
    <protectedRange sqref="A1" name="Range1_1"/>
  </protectedRanges>
  <mergeCells count="8">
    <mergeCell ref="E39:I39"/>
    <mergeCell ref="J39:K39"/>
    <mergeCell ref="L17:L18"/>
    <mergeCell ref="L34:L36"/>
    <mergeCell ref="A1:K1"/>
    <mergeCell ref="A37:D37"/>
    <mergeCell ref="E38:I38"/>
    <mergeCell ref="J38:K38"/>
  </mergeCells>
  <pageMargins left="0.7" right="0.7" top="0.75" bottom="0.75" header="0.3" footer="0.3"/>
  <pageSetup paperSize="9" scale="7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19" workbookViewId="0">
      <selection activeCell="C46" sqref="C46:D48"/>
    </sheetView>
  </sheetViews>
  <sheetFormatPr defaultColWidth="9" defaultRowHeight="14.5"/>
  <cols>
    <col min="1" max="1" width="6.7265625" customWidth="1"/>
    <col min="2" max="2" width="7.1796875" customWidth="1"/>
    <col min="3" max="3" width="32.7265625" customWidth="1"/>
    <col min="4" max="4" width="9" customWidth="1"/>
    <col min="5" max="5" width="26.1796875" customWidth="1"/>
    <col min="6" max="6" width="13.26953125" customWidth="1"/>
    <col min="7" max="7" width="12.1796875" customWidth="1"/>
    <col min="8" max="8" width="14.7265625" customWidth="1"/>
    <col min="9" max="9" width="8.453125" customWidth="1"/>
  </cols>
  <sheetData>
    <row r="1" spans="1:9" ht="20.25" customHeight="1">
      <c r="A1" s="105" t="s">
        <v>239</v>
      </c>
      <c r="B1" s="106"/>
      <c r="C1" s="106"/>
      <c r="D1" s="106"/>
      <c r="E1" s="106"/>
      <c r="F1" s="106"/>
      <c r="G1" s="106"/>
      <c r="H1" s="106"/>
      <c r="I1" s="107"/>
    </row>
    <row r="2" spans="1:9">
      <c r="A2" s="1" t="s">
        <v>1</v>
      </c>
      <c r="B2" s="108" t="s">
        <v>2</v>
      </c>
      <c r="C2" s="109"/>
      <c r="D2" s="108" t="s">
        <v>3</v>
      </c>
      <c r="E2" s="109"/>
      <c r="F2" s="1" t="s">
        <v>4</v>
      </c>
      <c r="G2" s="2" t="s">
        <v>50</v>
      </c>
      <c r="H2" s="1" t="s">
        <v>51</v>
      </c>
      <c r="I2" s="1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12">
        <v>494250000</v>
      </c>
      <c r="G3" s="9">
        <v>213091233</v>
      </c>
      <c r="H3" s="12">
        <f>F3:F44-G3:G44</f>
        <v>281158767</v>
      </c>
      <c r="I3" s="12">
        <f>G3/F3*100</f>
        <v>43.11405827010622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12">
        <v>193200000</v>
      </c>
      <c r="G4" s="9">
        <v>82835351</v>
      </c>
      <c r="H4" s="12">
        <f t="shared" ref="H4:H37" si="0">F4-G4</f>
        <v>110364649</v>
      </c>
      <c r="I4" s="12">
        <f>G4/F4*100</f>
        <v>42.875440476190477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12">
        <v>6000000</v>
      </c>
      <c r="G5" s="9">
        <v>509467</v>
      </c>
      <c r="H5" s="12">
        <f t="shared" si="0"/>
        <v>5490533</v>
      </c>
      <c r="I5" s="12">
        <f>G5/F5*100</f>
        <v>8.4911166666666666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12">
        <v>40000000</v>
      </c>
      <c r="G6" s="9">
        <v>24731708</v>
      </c>
      <c r="H6" s="12">
        <f t="shared" si="0"/>
        <v>15268292</v>
      </c>
      <c r="I6" s="12">
        <f t="shared" ref="I6:I37" si="1">G6/F6*100</f>
        <v>61.829270000000001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12">
        <v>40000000</v>
      </c>
      <c r="G7" s="9">
        <v>19005630</v>
      </c>
      <c r="H7" s="12">
        <f t="shared" si="0"/>
        <v>20994370</v>
      </c>
      <c r="I7" s="12">
        <f t="shared" si="1"/>
        <v>47.514074999999998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12">
        <v>15000000</v>
      </c>
      <c r="G8" s="9">
        <v>3293659</v>
      </c>
      <c r="H8" s="12">
        <f t="shared" si="0"/>
        <v>11706341</v>
      </c>
      <c r="I8" s="12">
        <f t="shared" si="1"/>
        <v>21.957726666666666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12">
        <v>25000000</v>
      </c>
      <c r="G9" s="9">
        <v>10369004</v>
      </c>
      <c r="H9" s="12">
        <f t="shared" si="0"/>
        <v>14630996</v>
      </c>
      <c r="I9" s="12">
        <f t="shared" si="1"/>
        <v>41.476016000000001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12">
        <v>13000000</v>
      </c>
      <c r="G10" s="9">
        <v>3948267</v>
      </c>
      <c r="H10" s="12">
        <f t="shared" si="0"/>
        <v>9051733</v>
      </c>
      <c r="I10" s="12">
        <f t="shared" si="1"/>
        <v>30.371284615384614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12">
        <v>25000000</v>
      </c>
      <c r="G11" s="9">
        <v>15396497</v>
      </c>
      <c r="H11" s="12">
        <f t="shared" si="0"/>
        <v>9603503</v>
      </c>
      <c r="I11" s="12">
        <f t="shared" si="1"/>
        <v>61.585988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12">
        <v>30700000</v>
      </c>
      <c r="G12" s="9">
        <v>13120640</v>
      </c>
      <c r="H12" s="12">
        <f t="shared" si="0"/>
        <v>17579360</v>
      </c>
      <c r="I12" s="12">
        <f t="shared" si="1"/>
        <v>42.73824104234528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12">
        <v>2000000</v>
      </c>
      <c r="G13" s="9">
        <v>1261679</v>
      </c>
      <c r="H13" s="12">
        <f t="shared" si="0"/>
        <v>738321</v>
      </c>
      <c r="I13" s="12">
        <f t="shared" si="1"/>
        <v>63.083950000000002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12">
        <v>35400000</v>
      </c>
      <c r="G14" s="9">
        <v>1930043</v>
      </c>
      <c r="H14" s="12">
        <f t="shared" si="0"/>
        <v>33469957</v>
      </c>
      <c r="I14" s="12">
        <f t="shared" si="1"/>
        <v>5.4520988700564974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12">
        <v>2000000</v>
      </c>
      <c r="G15" s="9">
        <v>0</v>
      </c>
      <c r="H15" s="12">
        <f t="shared" si="0"/>
        <v>2000000</v>
      </c>
      <c r="I15" s="12">
        <f t="shared" si="1"/>
        <v>0</v>
      </c>
    </row>
    <row r="16" spans="1:9" ht="20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12">
        <v>10500000</v>
      </c>
      <c r="G16" s="9">
        <v>0</v>
      </c>
      <c r="H16" s="12">
        <f t="shared" si="0"/>
        <v>10500000</v>
      </c>
      <c r="I16" s="12">
        <f t="shared" si="1"/>
        <v>0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12">
        <v>9000000</v>
      </c>
      <c r="G17" s="9">
        <v>2289649</v>
      </c>
      <c r="H17" s="12">
        <f t="shared" si="0"/>
        <v>6710351</v>
      </c>
      <c r="I17" s="12">
        <f t="shared" si="1"/>
        <v>25.440544444444445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12">
        <v>5400000</v>
      </c>
      <c r="G18" s="9">
        <v>158065</v>
      </c>
      <c r="H18" s="12">
        <f t="shared" si="0"/>
        <v>5241935</v>
      </c>
      <c r="I18" s="12">
        <f t="shared" si="1"/>
        <v>2.9271296296296296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12">
        <v>3400000</v>
      </c>
      <c r="G19" s="9">
        <v>681461</v>
      </c>
      <c r="H19" s="12">
        <f t="shared" si="0"/>
        <v>2718539</v>
      </c>
      <c r="I19" s="12">
        <f t="shared" si="1"/>
        <v>20.042970588235296</v>
      </c>
    </row>
    <row r="20" spans="1:9">
      <c r="A20" s="3" t="s">
        <v>5</v>
      </c>
      <c r="B20" s="3" t="s">
        <v>198</v>
      </c>
      <c r="C20" s="8" t="s">
        <v>36</v>
      </c>
      <c r="D20" s="3" t="s">
        <v>47</v>
      </c>
      <c r="E20" s="4" t="s">
        <v>30</v>
      </c>
      <c r="F20" s="12">
        <v>600000</v>
      </c>
      <c r="G20" s="9">
        <v>0</v>
      </c>
      <c r="H20" s="12">
        <f t="shared" si="0"/>
        <v>600000</v>
      </c>
      <c r="I20" s="12">
        <f t="shared" si="1"/>
        <v>0</v>
      </c>
    </row>
    <row r="21" spans="1:9">
      <c r="A21" s="3" t="s">
        <v>5</v>
      </c>
      <c r="B21" s="3" t="s">
        <v>198</v>
      </c>
      <c r="C21" s="8" t="s">
        <v>36</v>
      </c>
      <c r="D21" s="3" t="s">
        <v>200</v>
      </c>
      <c r="E21" s="4" t="s">
        <v>37</v>
      </c>
      <c r="F21" s="12">
        <v>5000000</v>
      </c>
      <c r="G21" s="9">
        <v>660764</v>
      </c>
      <c r="H21" s="12">
        <f t="shared" si="0"/>
        <v>4339236</v>
      </c>
      <c r="I21" s="12">
        <f t="shared" si="1"/>
        <v>13.215279999999998</v>
      </c>
    </row>
    <row r="22" spans="1:9">
      <c r="A22" s="3" t="s">
        <v>5</v>
      </c>
      <c r="B22" s="3" t="s">
        <v>38</v>
      </c>
      <c r="C22" s="8" t="s">
        <v>39</v>
      </c>
      <c r="D22" s="3" t="s">
        <v>18</v>
      </c>
      <c r="E22" s="4" t="s">
        <v>19</v>
      </c>
      <c r="F22" s="12">
        <v>300000</v>
      </c>
      <c r="G22" s="9">
        <v>23600</v>
      </c>
      <c r="H22" s="12">
        <f t="shared" si="0"/>
        <v>276400</v>
      </c>
      <c r="I22" s="12">
        <f t="shared" si="1"/>
        <v>7.8666666666666663</v>
      </c>
    </row>
    <row r="23" spans="1:9">
      <c r="A23" s="3" t="s">
        <v>5</v>
      </c>
      <c r="B23" s="3" t="s">
        <v>38</v>
      </c>
      <c r="C23" s="8" t="s">
        <v>39</v>
      </c>
      <c r="D23" s="3" t="s">
        <v>20</v>
      </c>
      <c r="E23" s="4" t="s">
        <v>21</v>
      </c>
      <c r="F23" s="12">
        <v>2500000</v>
      </c>
      <c r="G23" s="9">
        <v>0</v>
      </c>
      <c r="H23" s="12">
        <f t="shared" si="0"/>
        <v>2500000</v>
      </c>
      <c r="I23" s="12">
        <f t="shared" si="1"/>
        <v>0</v>
      </c>
    </row>
    <row r="24" spans="1:9">
      <c r="A24" s="3" t="s">
        <v>5</v>
      </c>
      <c r="B24" s="3" t="s">
        <v>38</v>
      </c>
      <c r="C24" s="8" t="s">
        <v>39</v>
      </c>
      <c r="D24" s="3">
        <v>425</v>
      </c>
      <c r="E24" s="4" t="s">
        <v>23</v>
      </c>
      <c r="F24" s="12">
        <v>1500000</v>
      </c>
      <c r="G24" s="9">
        <v>89623</v>
      </c>
      <c r="H24" s="12">
        <f t="shared" si="0"/>
        <v>1410377</v>
      </c>
      <c r="I24" s="12">
        <f t="shared" si="1"/>
        <v>5.9748666666666663</v>
      </c>
    </row>
    <row r="25" spans="1:9">
      <c r="A25" s="3">
        <v>630</v>
      </c>
      <c r="B25" s="3">
        <v>23</v>
      </c>
      <c r="C25" s="8" t="s">
        <v>39</v>
      </c>
      <c r="D25" s="3">
        <v>426</v>
      </c>
      <c r="E25" s="4" t="s">
        <v>25</v>
      </c>
      <c r="F25" s="12">
        <v>1000000</v>
      </c>
      <c r="G25" s="9">
        <v>12000</v>
      </c>
      <c r="H25" s="12">
        <f t="shared" si="0"/>
        <v>988000</v>
      </c>
      <c r="I25" s="12">
        <f t="shared" si="1"/>
        <v>1.2</v>
      </c>
    </row>
    <row r="26" spans="1:9">
      <c r="A26" s="3">
        <v>630</v>
      </c>
      <c r="B26" s="3">
        <v>23</v>
      </c>
      <c r="C26" s="8" t="s">
        <v>39</v>
      </c>
      <c r="D26" s="3">
        <v>480</v>
      </c>
      <c r="E26" s="4" t="s">
        <v>30</v>
      </c>
      <c r="F26" s="12">
        <v>1600000</v>
      </c>
      <c r="G26" s="9">
        <v>319325</v>
      </c>
      <c r="H26" s="12">
        <f t="shared" si="0"/>
        <v>1280675</v>
      </c>
      <c r="I26" s="12">
        <f t="shared" si="1"/>
        <v>19.957812499999999</v>
      </c>
    </row>
    <row r="27" spans="1:9">
      <c r="A27" s="3">
        <v>630</v>
      </c>
      <c r="B27" s="3">
        <v>23</v>
      </c>
      <c r="C27" s="8" t="s">
        <v>39</v>
      </c>
      <c r="D27" s="3">
        <v>483</v>
      </c>
      <c r="E27" s="4" t="s">
        <v>31</v>
      </c>
      <c r="F27" s="12">
        <v>500000</v>
      </c>
      <c r="G27" s="9">
        <v>0</v>
      </c>
      <c r="H27" s="12">
        <f t="shared" si="0"/>
        <v>500000</v>
      </c>
      <c r="I27" s="12">
        <f t="shared" si="1"/>
        <v>0</v>
      </c>
    </row>
    <row r="28" spans="1:9">
      <c r="A28" s="3">
        <v>630</v>
      </c>
      <c r="B28" s="3">
        <v>23</v>
      </c>
      <c r="C28" s="8" t="s">
        <v>39</v>
      </c>
      <c r="D28" s="3">
        <v>485</v>
      </c>
      <c r="E28" s="4" t="s">
        <v>215</v>
      </c>
      <c r="F28" s="12">
        <v>500000</v>
      </c>
      <c r="G28" s="9">
        <v>0</v>
      </c>
      <c r="H28" s="12">
        <f t="shared" si="0"/>
        <v>500000</v>
      </c>
      <c r="I28" s="12">
        <f t="shared" si="1"/>
        <v>0</v>
      </c>
    </row>
    <row r="29" spans="1:9">
      <c r="A29" s="3">
        <v>25</v>
      </c>
      <c r="B29" s="3" t="s">
        <v>41</v>
      </c>
      <c r="C29" s="4" t="s">
        <v>42</v>
      </c>
      <c r="D29" s="3" t="s">
        <v>14</v>
      </c>
      <c r="E29" s="4" t="s">
        <v>15</v>
      </c>
      <c r="F29" s="12">
        <v>2300000</v>
      </c>
      <c r="G29" s="9">
        <v>230242</v>
      </c>
      <c r="H29" s="12">
        <f t="shared" si="0"/>
        <v>2069758</v>
      </c>
      <c r="I29" s="12">
        <f t="shared" si="1"/>
        <v>10.010521739130434</v>
      </c>
    </row>
    <row r="30" spans="1:9">
      <c r="A30" s="3">
        <v>630</v>
      </c>
      <c r="B30" s="3" t="s">
        <v>41</v>
      </c>
      <c r="C30" s="4" t="s">
        <v>42</v>
      </c>
      <c r="D30" s="3" t="s">
        <v>20</v>
      </c>
      <c r="E30" s="4" t="s">
        <v>21</v>
      </c>
      <c r="F30" s="12">
        <v>1500000</v>
      </c>
      <c r="G30" s="9">
        <v>361375</v>
      </c>
      <c r="H30" s="12">
        <f t="shared" si="0"/>
        <v>1138625</v>
      </c>
      <c r="I30" s="12">
        <f t="shared" si="1"/>
        <v>24.091666666666669</v>
      </c>
    </row>
    <row r="31" spans="1:9">
      <c r="A31" s="3" t="s">
        <v>5</v>
      </c>
      <c r="B31" s="3" t="s">
        <v>41</v>
      </c>
      <c r="C31" s="4" t="s">
        <v>42</v>
      </c>
      <c r="D31" s="3" t="s">
        <v>22</v>
      </c>
      <c r="E31" s="4" t="s">
        <v>23</v>
      </c>
      <c r="F31" s="12">
        <v>2150000</v>
      </c>
      <c r="G31" s="9">
        <v>143123</v>
      </c>
      <c r="H31" s="12">
        <f t="shared" si="0"/>
        <v>2006877</v>
      </c>
      <c r="I31" s="12">
        <f t="shared" si="1"/>
        <v>6.6568837209302334</v>
      </c>
    </row>
    <row r="32" spans="1:9">
      <c r="A32" s="3" t="s">
        <v>5</v>
      </c>
      <c r="B32" s="3" t="s">
        <v>41</v>
      </c>
      <c r="C32" s="4" t="s">
        <v>42</v>
      </c>
      <c r="D32" s="3" t="s">
        <v>24</v>
      </c>
      <c r="E32" s="4" t="s">
        <v>25</v>
      </c>
      <c r="F32" s="12">
        <v>1400000</v>
      </c>
      <c r="G32" s="9">
        <v>266636</v>
      </c>
      <c r="H32" s="12">
        <f t="shared" si="0"/>
        <v>1133364</v>
      </c>
      <c r="I32" s="12">
        <f t="shared" si="1"/>
        <v>19.045428571428573</v>
      </c>
    </row>
    <row r="33" spans="1:9">
      <c r="A33" s="3" t="s">
        <v>5</v>
      </c>
      <c r="B33" s="3" t="s">
        <v>41</v>
      </c>
      <c r="C33" s="4" t="s">
        <v>42</v>
      </c>
      <c r="D33" s="3" t="s">
        <v>32</v>
      </c>
      <c r="E33" s="4" t="s">
        <v>33</v>
      </c>
      <c r="F33" s="12">
        <v>3000000</v>
      </c>
      <c r="G33" s="9">
        <v>0</v>
      </c>
      <c r="H33" s="12">
        <f t="shared" si="0"/>
        <v>3000000</v>
      </c>
      <c r="I33" s="12">
        <f t="shared" si="1"/>
        <v>0</v>
      </c>
    </row>
    <row r="34" spans="1:9">
      <c r="A34" s="3" t="s">
        <v>5</v>
      </c>
      <c r="B34" s="3" t="s">
        <v>43</v>
      </c>
      <c r="C34" s="4" t="s">
        <v>44</v>
      </c>
      <c r="D34" s="3">
        <v>420</v>
      </c>
      <c r="E34" s="4" t="s">
        <v>15</v>
      </c>
      <c r="F34" s="12">
        <v>1000000</v>
      </c>
      <c r="G34" s="9">
        <v>0</v>
      </c>
      <c r="H34" s="12">
        <f t="shared" si="0"/>
        <v>1000000</v>
      </c>
      <c r="I34" s="12">
        <f t="shared" si="1"/>
        <v>0</v>
      </c>
    </row>
    <row r="35" spans="1:9">
      <c r="A35" s="3" t="s">
        <v>5</v>
      </c>
      <c r="B35" s="3" t="s">
        <v>43</v>
      </c>
      <c r="C35" s="4" t="s">
        <v>44</v>
      </c>
      <c r="D35" s="3" t="s">
        <v>22</v>
      </c>
      <c r="E35" s="4" t="s">
        <v>23</v>
      </c>
      <c r="F35" s="12">
        <v>10000000</v>
      </c>
      <c r="G35" s="9">
        <v>0</v>
      </c>
      <c r="H35" s="12">
        <f t="shared" si="0"/>
        <v>10000000</v>
      </c>
      <c r="I35" s="12">
        <f t="shared" si="1"/>
        <v>0</v>
      </c>
    </row>
    <row r="36" spans="1:9">
      <c r="A36" s="3">
        <v>630</v>
      </c>
      <c r="B36" s="3">
        <v>27</v>
      </c>
      <c r="C36" s="4" t="s">
        <v>44</v>
      </c>
      <c r="D36" s="3">
        <v>426</v>
      </c>
      <c r="E36" s="4" t="s">
        <v>25</v>
      </c>
      <c r="F36" s="12">
        <v>2000000</v>
      </c>
      <c r="G36" s="9">
        <v>0</v>
      </c>
      <c r="H36" s="12">
        <f t="shared" si="0"/>
        <v>2000000</v>
      </c>
      <c r="I36" s="12">
        <f t="shared" si="1"/>
        <v>0</v>
      </c>
    </row>
    <row r="37" spans="1:9" ht="20">
      <c r="A37" s="3">
        <v>785</v>
      </c>
      <c r="B37" s="3">
        <v>28</v>
      </c>
      <c r="C37" s="4" t="s">
        <v>45</v>
      </c>
      <c r="D37" s="3">
        <v>420</v>
      </c>
      <c r="E37" s="4" t="s">
        <v>15</v>
      </c>
      <c r="F37" s="12">
        <v>900000</v>
      </c>
      <c r="G37" s="9">
        <v>518941</v>
      </c>
      <c r="H37" s="12">
        <f t="shared" si="0"/>
        <v>381059</v>
      </c>
      <c r="I37" s="12">
        <f t="shared" si="1"/>
        <v>57.660111111111114</v>
      </c>
    </row>
    <row r="38" spans="1:9" ht="20">
      <c r="A38" s="3" t="s">
        <v>210</v>
      </c>
      <c r="B38" s="3">
        <v>28</v>
      </c>
      <c r="C38" s="4" t="s">
        <v>45</v>
      </c>
      <c r="D38" s="3">
        <v>424</v>
      </c>
      <c r="E38" s="4" t="s">
        <v>21</v>
      </c>
      <c r="F38" s="12">
        <v>260000</v>
      </c>
      <c r="G38" s="9">
        <v>83332</v>
      </c>
      <c r="H38" s="12">
        <f t="shared" ref="H38:H43" si="2">F38-G38</f>
        <v>176668</v>
      </c>
      <c r="I38" s="12">
        <f t="shared" ref="I38:I44" si="3">G38/F38*100</f>
        <v>32.050769230769234</v>
      </c>
    </row>
    <row r="39" spans="1:9" ht="20">
      <c r="A39" s="3">
        <v>785</v>
      </c>
      <c r="B39" s="3">
        <v>28</v>
      </c>
      <c r="C39" s="4" t="s">
        <v>45</v>
      </c>
      <c r="D39" s="3">
        <v>425</v>
      </c>
      <c r="E39" s="4" t="s">
        <v>23</v>
      </c>
      <c r="F39" s="12">
        <v>1400000</v>
      </c>
      <c r="G39" s="9">
        <v>471875</v>
      </c>
      <c r="H39" s="12">
        <f t="shared" si="2"/>
        <v>928125</v>
      </c>
      <c r="I39" s="12">
        <f t="shared" si="3"/>
        <v>33.705357142857146</v>
      </c>
    </row>
    <row r="40" spans="1:9" ht="20">
      <c r="A40" s="3" t="s">
        <v>210</v>
      </c>
      <c r="B40" s="3">
        <v>28</v>
      </c>
      <c r="C40" s="4" t="s">
        <v>45</v>
      </c>
      <c r="D40" s="3">
        <v>426</v>
      </c>
      <c r="E40" s="4" t="s">
        <v>25</v>
      </c>
      <c r="F40" s="12">
        <v>300000</v>
      </c>
      <c r="G40" s="9">
        <v>77680</v>
      </c>
      <c r="H40" s="12">
        <f t="shared" si="2"/>
        <v>222320</v>
      </c>
      <c r="I40" s="12">
        <f t="shared" si="3"/>
        <v>25.893333333333334</v>
      </c>
    </row>
    <row r="41" spans="1:9" ht="20">
      <c r="A41" s="3" t="s">
        <v>210</v>
      </c>
      <c r="B41" s="3">
        <v>28</v>
      </c>
      <c r="C41" s="4" t="s">
        <v>45</v>
      </c>
      <c r="D41" s="3">
        <v>427</v>
      </c>
      <c r="E41" s="4" t="s">
        <v>27</v>
      </c>
      <c r="F41" s="12">
        <v>1090000</v>
      </c>
      <c r="G41" s="9">
        <v>926495</v>
      </c>
      <c r="H41" s="12">
        <f t="shared" si="2"/>
        <v>163505</v>
      </c>
      <c r="I41" s="12">
        <f t="shared" si="3"/>
        <v>84.999541284403662</v>
      </c>
    </row>
    <row r="42" spans="1:9" ht="20">
      <c r="A42" s="3">
        <v>785</v>
      </c>
      <c r="B42" s="3">
        <v>28</v>
      </c>
      <c r="C42" s="4" t="s">
        <v>45</v>
      </c>
      <c r="D42" s="3">
        <v>480</v>
      </c>
      <c r="E42" s="4" t="s">
        <v>30</v>
      </c>
      <c r="F42" s="12">
        <v>9600000</v>
      </c>
      <c r="G42" s="9">
        <v>0</v>
      </c>
      <c r="H42" s="12">
        <f t="shared" si="2"/>
        <v>9600000</v>
      </c>
      <c r="I42" s="12">
        <f t="shared" si="3"/>
        <v>0</v>
      </c>
    </row>
    <row r="43" spans="1:9" ht="20">
      <c r="A43" s="3">
        <v>785</v>
      </c>
      <c r="B43" s="3">
        <v>28</v>
      </c>
      <c r="C43" s="4" t="s">
        <v>45</v>
      </c>
      <c r="D43" s="3">
        <v>485</v>
      </c>
      <c r="E43" s="4" t="s">
        <v>48</v>
      </c>
      <c r="F43" s="12">
        <v>5650000</v>
      </c>
      <c r="G43" s="9">
        <v>0</v>
      </c>
      <c r="H43" s="12">
        <f t="shared" si="2"/>
        <v>5650000</v>
      </c>
      <c r="I43" s="12">
        <f t="shared" si="3"/>
        <v>0</v>
      </c>
    </row>
    <row r="44" spans="1:9">
      <c r="A44" s="100" t="s">
        <v>49</v>
      </c>
      <c r="B44" s="103"/>
      <c r="C44" s="103"/>
      <c r="D44" s="103"/>
      <c r="E44" s="104"/>
      <c r="F44" s="10">
        <f>SUM(F3:F43)</f>
        <v>1005900000</v>
      </c>
      <c r="G44" s="11">
        <f>SUM(G3:G43)</f>
        <v>396807364</v>
      </c>
      <c r="H44" s="10">
        <f>SUM(F44-G44)</f>
        <v>609092636</v>
      </c>
      <c r="I44" s="10">
        <f t="shared" si="3"/>
        <v>39.447993239884681</v>
      </c>
    </row>
    <row r="46" spans="1:9">
      <c r="C46" t="s">
        <v>219</v>
      </c>
    </row>
    <row r="47" spans="1:9">
      <c r="C47" t="s">
        <v>220</v>
      </c>
    </row>
    <row r="48" spans="1:9">
      <c r="C48" t="s">
        <v>221</v>
      </c>
    </row>
  </sheetData>
  <protectedRanges>
    <protectedRange sqref="A1" name="Range1_1_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O6" sqref="O6"/>
    </sheetView>
  </sheetViews>
  <sheetFormatPr defaultColWidth="9" defaultRowHeight="14.5"/>
  <cols>
    <col min="1" max="1" width="6.7265625" customWidth="1"/>
    <col min="2" max="2" width="7.1796875" customWidth="1"/>
    <col min="3" max="3" width="32.7265625" customWidth="1"/>
    <col min="4" max="4" width="9" customWidth="1"/>
    <col min="5" max="5" width="26.1796875" customWidth="1"/>
    <col min="6" max="6" width="13.26953125" customWidth="1"/>
    <col min="7" max="7" width="14.1796875" customWidth="1"/>
    <col min="8" max="8" width="14.7265625" customWidth="1"/>
    <col min="9" max="9" width="8.453125" customWidth="1"/>
  </cols>
  <sheetData>
    <row r="1" spans="1:9" ht="20.25" customHeight="1">
      <c r="A1" s="105" t="s">
        <v>240</v>
      </c>
      <c r="B1" s="106"/>
      <c r="C1" s="106"/>
      <c r="D1" s="106"/>
      <c r="E1" s="106"/>
      <c r="F1" s="106"/>
      <c r="G1" s="106"/>
      <c r="H1" s="106"/>
      <c r="I1" s="107"/>
    </row>
    <row r="2" spans="1:9">
      <c r="A2" s="1" t="s">
        <v>1</v>
      </c>
      <c r="B2" s="108" t="s">
        <v>2</v>
      </c>
      <c r="C2" s="109"/>
      <c r="D2" s="108" t="s">
        <v>3</v>
      </c>
      <c r="E2" s="109"/>
      <c r="F2" s="1" t="s">
        <v>4</v>
      </c>
      <c r="G2" s="2" t="s">
        <v>50</v>
      </c>
      <c r="H2" s="1" t="s">
        <v>51</v>
      </c>
      <c r="I2" s="1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5">
        <v>423750000</v>
      </c>
      <c r="G3" s="5">
        <v>245999934</v>
      </c>
      <c r="H3" s="7">
        <f>F3:F44-G3:G44</f>
        <v>177750066</v>
      </c>
      <c r="I3" s="7">
        <f>G3/F3*100</f>
        <v>58.053081769911508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5">
        <v>164900000</v>
      </c>
      <c r="G4" s="5">
        <v>95638581</v>
      </c>
      <c r="H4" s="7">
        <f t="shared" ref="H4:H37" si="0">F4-G4</f>
        <v>69261419</v>
      </c>
      <c r="I4" s="7">
        <f>G4/F4*100</f>
        <v>57.997926622195273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5">
        <v>6000000</v>
      </c>
      <c r="G5" s="5">
        <v>509467</v>
      </c>
      <c r="H5" s="7">
        <f t="shared" si="0"/>
        <v>5490533</v>
      </c>
      <c r="I5" s="7">
        <f>G5/F5*100</f>
        <v>8.4911166666666666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5">
        <v>40000000</v>
      </c>
      <c r="G6" s="5">
        <v>28155931</v>
      </c>
      <c r="H6" s="7">
        <f t="shared" si="0"/>
        <v>11844069</v>
      </c>
      <c r="I6" s="7">
        <f t="shared" ref="I6:I37" si="1">G6/F6*100</f>
        <v>70.389827499999996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5">
        <v>40000000</v>
      </c>
      <c r="G7" s="5">
        <v>23501850</v>
      </c>
      <c r="H7" s="7">
        <f t="shared" si="0"/>
        <v>16498150</v>
      </c>
      <c r="I7" s="7">
        <f t="shared" si="1"/>
        <v>58.754625000000004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5">
        <v>15000000</v>
      </c>
      <c r="G8" s="5">
        <v>4474452</v>
      </c>
      <c r="H8" s="7">
        <f t="shared" si="0"/>
        <v>10525548</v>
      </c>
      <c r="I8" s="7">
        <f t="shared" si="1"/>
        <v>29.829679999999996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5">
        <v>25000000</v>
      </c>
      <c r="G9" s="5">
        <v>13056933</v>
      </c>
      <c r="H9" s="7">
        <f t="shared" si="0"/>
        <v>11943067</v>
      </c>
      <c r="I9" s="7">
        <f t="shared" si="1"/>
        <v>52.227732000000003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5">
        <v>13000000</v>
      </c>
      <c r="G10" s="5">
        <v>5829432</v>
      </c>
      <c r="H10" s="7">
        <f t="shared" si="0"/>
        <v>7170568</v>
      </c>
      <c r="I10" s="7">
        <f t="shared" si="1"/>
        <v>44.841784615384618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5">
        <v>25000000</v>
      </c>
      <c r="G11" s="5">
        <v>16636830</v>
      </c>
      <c r="H11" s="7">
        <f t="shared" si="0"/>
        <v>8363170</v>
      </c>
      <c r="I11" s="7">
        <f t="shared" si="1"/>
        <v>66.547319999999999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5">
        <v>30700000</v>
      </c>
      <c r="G12" s="5">
        <v>15348007</v>
      </c>
      <c r="H12" s="7">
        <f t="shared" si="0"/>
        <v>15351993</v>
      </c>
      <c r="I12" s="7">
        <f t="shared" si="1"/>
        <v>49.993508143322472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5">
        <v>2000000</v>
      </c>
      <c r="G13" s="5">
        <v>1419030</v>
      </c>
      <c r="H13" s="7">
        <f t="shared" si="0"/>
        <v>580970</v>
      </c>
      <c r="I13" s="7">
        <f t="shared" si="1"/>
        <v>70.951499999999996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5">
        <v>45900000</v>
      </c>
      <c r="G14" s="5">
        <v>1930043</v>
      </c>
      <c r="H14" s="7">
        <f t="shared" si="0"/>
        <v>43969957</v>
      </c>
      <c r="I14" s="7">
        <f t="shared" si="1"/>
        <v>4.2048867102396512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5">
        <v>2000000</v>
      </c>
      <c r="G15" s="5">
        <v>271400</v>
      </c>
      <c r="H15" s="7">
        <f t="shared" si="0"/>
        <v>1728600</v>
      </c>
      <c r="I15" s="7">
        <f t="shared" si="1"/>
        <v>13.569999999999999</v>
      </c>
    </row>
    <row r="16" spans="1:9" ht="20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5">
        <v>10500000</v>
      </c>
      <c r="G16" s="5">
        <v>0</v>
      </c>
      <c r="H16" s="7">
        <f t="shared" si="0"/>
        <v>10500000</v>
      </c>
      <c r="I16" s="7">
        <f t="shared" si="1"/>
        <v>0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5">
        <v>7000000</v>
      </c>
      <c r="G17" s="5">
        <v>2789649</v>
      </c>
      <c r="H17" s="7">
        <f t="shared" si="0"/>
        <v>4210351</v>
      </c>
      <c r="I17" s="7">
        <f t="shared" si="1"/>
        <v>39.852128571428565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5">
        <v>2400000</v>
      </c>
      <c r="G18" s="5">
        <v>179330</v>
      </c>
      <c r="H18" s="7">
        <f t="shared" si="0"/>
        <v>2220670</v>
      </c>
      <c r="I18" s="7">
        <f t="shared" si="1"/>
        <v>7.472083333333333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5">
        <v>3400000</v>
      </c>
      <c r="G19" s="5">
        <v>681461</v>
      </c>
      <c r="H19" s="7">
        <f t="shared" si="0"/>
        <v>2718539</v>
      </c>
      <c r="I19" s="7">
        <f t="shared" si="1"/>
        <v>20.042970588235296</v>
      </c>
    </row>
    <row r="20" spans="1:9">
      <c r="A20" s="3" t="s">
        <v>5</v>
      </c>
      <c r="B20" s="3" t="s">
        <v>198</v>
      </c>
      <c r="C20" s="8" t="s">
        <v>36</v>
      </c>
      <c r="D20" s="3" t="s">
        <v>47</v>
      </c>
      <c r="E20" s="4" t="s">
        <v>30</v>
      </c>
      <c r="F20" s="5">
        <v>600000</v>
      </c>
      <c r="G20" s="5">
        <v>0</v>
      </c>
      <c r="H20" s="7">
        <f t="shared" si="0"/>
        <v>600000</v>
      </c>
      <c r="I20" s="7">
        <f t="shared" si="1"/>
        <v>0</v>
      </c>
    </row>
    <row r="21" spans="1:9">
      <c r="A21" s="3" t="s">
        <v>5</v>
      </c>
      <c r="B21" s="3" t="s">
        <v>198</v>
      </c>
      <c r="C21" s="8" t="s">
        <v>36</v>
      </c>
      <c r="D21" s="3" t="s">
        <v>200</v>
      </c>
      <c r="E21" s="4" t="s">
        <v>37</v>
      </c>
      <c r="F21" s="5">
        <v>5000000</v>
      </c>
      <c r="G21" s="5">
        <v>3994716</v>
      </c>
      <c r="H21" s="7">
        <f t="shared" si="0"/>
        <v>1005284</v>
      </c>
      <c r="I21" s="7">
        <f t="shared" si="1"/>
        <v>79.894319999999993</v>
      </c>
    </row>
    <row r="22" spans="1:9">
      <c r="A22" s="3" t="s">
        <v>5</v>
      </c>
      <c r="B22" s="3" t="s">
        <v>38</v>
      </c>
      <c r="C22" s="8" t="s">
        <v>39</v>
      </c>
      <c r="D22" s="3" t="s">
        <v>18</v>
      </c>
      <c r="E22" s="4" t="s">
        <v>19</v>
      </c>
      <c r="F22" s="5">
        <v>300000</v>
      </c>
      <c r="G22" s="5">
        <v>23600</v>
      </c>
      <c r="H22" s="7">
        <f t="shared" si="0"/>
        <v>276400</v>
      </c>
      <c r="I22" s="7">
        <f t="shared" si="1"/>
        <v>7.8666666666666663</v>
      </c>
    </row>
    <row r="23" spans="1:9">
      <c r="A23" s="3" t="s">
        <v>5</v>
      </c>
      <c r="B23" s="3" t="s">
        <v>38</v>
      </c>
      <c r="C23" s="8" t="s">
        <v>39</v>
      </c>
      <c r="D23" s="3" t="s">
        <v>20</v>
      </c>
      <c r="E23" s="4" t="s">
        <v>21</v>
      </c>
      <c r="F23" s="5">
        <v>2340000</v>
      </c>
      <c r="G23" s="5">
        <v>0</v>
      </c>
      <c r="H23" s="7">
        <f t="shared" si="0"/>
        <v>2340000</v>
      </c>
      <c r="I23" s="7">
        <f t="shared" si="1"/>
        <v>0</v>
      </c>
    </row>
    <row r="24" spans="1:9">
      <c r="A24" s="3" t="s">
        <v>5</v>
      </c>
      <c r="B24" s="3" t="s">
        <v>38</v>
      </c>
      <c r="C24" s="8" t="s">
        <v>39</v>
      </c>
      <c r="D24" s="3">
        <v>425</v>
      </c>
      <c r="E24" s="4" t="s">
        <v>23</v>
      </c>
      <c r="F24" s="5">
        <v>1500000</v>
      </c>
      <c r="G24" s="5">
        <v>95073</v>
      </c>
      <c r="H24" s="7">
        <f t="shared" si="0"/>
        <v>1404927</v>
      </c>
      <c r="I24" s="7">
        <f t="shared" si="1"/>
        <v>6.3381999999999996</v>
      </c>
    </row>
    <row r="25" spans="1:9">
      <c r="A25" s="3">
        <v>630</v>
      </c>
      <c r="B25" s="3">
        <v>23</v>
      </c>
      <c r="C25" s="8" t="s">
        <v>39</v>
      </c>
      <c r="D25" s="3">
        <v>426</v>
      </c>
      <c r="E25" s="4" t="s">
        <v>25</v>
      </c>
      <c r="F25" s="5">
        <v>1000000</v>
      </c>
      <c r="G25" s="5">
        <v>12000</v>
      </c>
      <c r="H25" s="7">
        <f t="shared" si="0"/>
        <v>988000</v>
      </c>
      <c r="I25" s="7">
        <f t="shared" si="1"/>
        <v>1.2</v>
      </c>
    </row>
    <row r="26" spans="1:9">
      <c r="A26" s="3">
        <v>630</v>
      </c>
      <c r="B26" s="3">
        <v>23</v>
      </c>
      <c r="C26" s="8" t="s">
        <v>39</v>
      </c>
      <c r="D26" s="3">
        <v>480</v>
      </c>
      <c r="E26" s="4" t="s">
        <v>30</v>
      </c>
      <c r="F26" s="5">
        <v>1600000</v>
      </c>
      <c r="G26" s="5">
        <v>319325</v>
      </c>
      <c r="H26" s="7">
        <f t="shared" si="0"/>
        <v>1280675</v>
      </c>
      <c r="I26" s="7">
        <f t="shared" si="1"/>
        <v>19.957812499999999</v>
      </c>
    </row>
    <row r="27" spans="1:9">
      <c r="A27" s="3">
        <v>630</v>
      </c>
      <c r="B27" s="3">
        <v>23</v>
      </c>
      <c r="C27" s="8" t="s">
        <v>39</v>
      </c>
      <c r="D27" s="3">
        <v>483</v>
      </c>
      <c r="E27" s="4" t="s">
        <v>31</v>
      </c>
      <c r="F27" s="5">
        <v>660000</v>
      </c>
      <c r="G27" s="5">
        <v>280840</v>
      </c>
      <c r="H27" s="7">
        <f t="shared" si="0"/>
        <v>379160</v>
      </c>
      <c r="I27" s="7">
        <f t="shared" si="1"/>
        <v>42.551515151515154</v>
      </c>
    </row>
    <row r="28" spans="1:9">
      <c r="A28" s="3">
        <v>630</v>
      </c>
      <c r="B28" s="3">
        <v>23</v>
      </c>
      <c r="C28" s="8" t="s">
        <v>39</v>
      </c>
      <c r="D28" s="3">
        <v>485</v>
      </c>
      <c r="E28" s="4" t="s">
        <v>215</v>
      </c>
      <c r="F28" s="5">
        <v>500000</v>
      </c>
      <c r="G28" s="5">
        <v>223335</v>
      </c>
      <c r="H28" s="7">
        <f t="shared" si="0"/>
        <v>276665</v>
      </c>
      <c r="I28" s="7">
        <f t="shared" si="1"/>
        <v>44.667000000000002</v>
      </c>
    </row>
    <row r="29" spans="1:9">
      <c r="A29" s="3">
        <v>25</v>
      </c>
      <c r="B29" s="3" t="s">
        <v>41</v>
      </c>
      <c r="C29" s="4" t="s">
        <v>42</v>
      </c>
      <c r="D29" s="3" t="s">
        <v>14</v>
      </c>
      <c r="E29" s="4" t="s">
        <v>15</v>
      </c>
      <c r="F29" s="5">
        <v>2300000</v>
      </c>
      <c r="G29" s="5">
        <v>291543</v>
      </c>
      <c r="H29" s="7">
        <f t="shared" si="0"/>
        <v>2008457</v>
      </c>
      <c r="I29" s="7">
        <f t="shared" si="1"/>
        <v>12.675782608695652</v>
      </c>
    </row>
    <row r="30" spans="1:9">
      <c r="A30" s="3">
        <v>630</v>
      </c>
      <c r="B30" s="3" t="s">
        <v>41</v>
      </c>
      <c r="C30" s="4" t="s">
        <v>42</v>
      </c>
      <c r="D30" s="3" t="s">
        <v>20</v>
      </c>
      <c r="E30" s="4" t="s">
        <v>21</v>
      </c>
      <c r="F30" s="5">
        <v>1500000</v>
      </c>
      <c r="G30" s="5">
        <v>505925</v>
      </c>
      <c r="H30" s="7">
        <f t="shared" si="0"/>
        <v>994075</v>
      </c>
      <c r="I30" s="7">
        <f t="shared" si="1"/>
        <v>33.728333333333332</v>
      </c>
    </row>
    <row r="31" spans="1:9">
      <c r="A31" s="3" t="s">
        <v>5</v>
      </c>
      <c r="B31" s="3" t="s">
        <v>41</v>
      </c>
      <c r="C31" s="4" t="s">
        <v>42</v>
      </c>
      <c r="D31" s="3" t="s">
        <v>22</v>
      </c>
      <c r="E31" s="4" t="s">
        <v>23</v>
      </c>
      <c r="F31" s="5">
        <v>2150000</v>
      </c>
      <c r="G31" s="5">
        <v>165346</v>
      </c>
      <c r="H31" s="7">
        <f t="shared" si="0"/>
        <v>1984654</v>
      </c>
      <c r="I31" s="7">
        <f t="shared" si="1"/>
        <v>7.6905116279069761</v>
      </c>
    </row>
    <row r="32" spans="1:9">
      <c r="A32" s="3" t="s">
        <v>5</v>
      </c>
      <c r="B32" s="3" t="s">
        <v>41</v>
      </c>
      <c r="C32" s="4" t="s">
        <v>42</v>
      </c>
      <c r="D32" s="3" t="s">
        <v>24</v>
      </c>
      <c r="E32" s="4" t="s">
        <v>25</v>
      </c>
      <c r="F32" s="5">
        <v>1400000</v>
      </c>
      <c r="G32" s="5">
        <v>267626</v>
      </c>
      <c r="H32" s="7">
        <f t="shared" si="0"/>
        <v>1132374</v>
      </c>
      <c r="I32" s="7">
        <f t="shared" si="1"/>
        <v>19.116142857142858</v>
      </c>
    </row>
    <row r="33" spans="1:9">
      <c r="A33" s="3" t="s">
        <v>5</v>
      </c>
      <c r="B33" s="3" t="s">
        <v>41</v>
      </c>
      <c r="C33" s="4" t="s">
        <v>42</v>
      </c>
      <c r="D33" s="3" t="s">
        <v>32</v>
      </c>
      <c r="E33" s="4" t="s">
        <v>33</v>
      </c>
      <c r="F33" s="5">
        <v>3000000</v>
      </c>
      <c r="G33" s="9">
        <v>0</v>
      </c>
      <c r="H33" s="7">
        <f t="shared" si="0"/>
        <v>3000000</v>
      </c>
      <c r="I33" s="7">
        <f t="shared" si="1"/>
        <v>0</v>
      </c>
    </row>
    <row r="34" spans="1:9">
      <c r="A34" s="3" t="s">
        <v>5</v>
      </c>
      <c r="B34" s="3" t="s">
        <v>43</v>
      </c>
      <c r="C34" s="4" t="s">
        <v>44</v>
      </c>
      <c r="D34" s="3">
        <v>420</v>
      </c>
      <c r="E34" s="4" t="s">
        <v>15</v>
      </c>
      <c r="F34" s="5">
        <v>500000</v>
      </c>
      <c r="G34" s="9">
        <v>0</v>
      </c>
      <c r="H34" s="7">
        <f t="shared" si="0"/>
        <v>500000</v>
      </c>
      <c r="I34" s="7">
        <f t="shared" si="1"/>
        <v>0</v>
      </c>
    </row>
    <row r="35" spans="1:9">
      <c r="A35" s="3" t="s">
        <v>5</v>
      </c>
      <c r="B35" s="3" t="s">
        <v>43</v>
      </c>
      <c r="C35" s="4" t="s">
        <v>44</v>
      </c>
      <c r="D35" s="3" t="s">
        <v>22</v>
      </c>
      <c r="E35" s="4" t="s">
        <v>23</v>
      </c>
      <c r="F35" s="5">
        <v>3500000</v>
      </c>
      <c r="G35" s="9">
        <v>0</v>
      </c>
      <c r="H35" s="7">
        <f t="shared" si="0"/>
        <v>3500000</v>
      </c>
      <c r="I35" s="7">
        <f t="shared" si="1"/>
        <v>0</v>
      </c>
    </row>
    <row r="36" spans="1:9">
      <c r="A36" s="3">
        <v>630</v>
      </c>
      <c r="B36" s="3">
        <v>27</v>
      </c>
      <c r="C36" s="4" t="s">
        <v>44</v>
      </c>
      <c r="D36" s="3">
        <v>426</v>
      </c>
      <c r="E36" s="4" t="s">
        <v>25</v>
      </c>
      <c r="F36" s="5">
        <v>1000000</v>
      </c>
      <c r="G36" s="9">
        <v>0</v>
      </c>
      <c r="H36" s="7">
        <f t="shared" si="0"/>
        <v>1000000</v>
      </c>
      <c r="I36" s="7">
        <f t="shared" si="1"/>
        <v>0</v>
      </c>
    </row>
    <row r="37" spans="1:9" ht="20">
      <c r="A37" s="3">
        <v>785</v>
      </c>
      <c r="B37" s="3">
        <v>28</v>
      </c>
      <c r="C37" s="4" t="s">
        <v>45</v>
      </c>
      <c r="D37" s="3">
        <v>420</v>
      </c>
      <c r="E37" s="4" t="s">
        <v>15</v>
      </c>
      <c r="F37" s="5">
        <v>900000</v>
      </c>
      <c r="G37" s="5">
        <v>853333</v>
      </c>
      <c r="H37" s="7">
        <f t="shared" si="0"/>
        <v>46667</v>
      </c>
      <c r="I37" s="7">
        <f t="shared" si="1"/>
        <v>94.814777777777778</v>
      </c>
    </row>
    <row r="38" spans="1:9" ht="20">
      <c r="A38" s="3" t="s">
        <v>210</v>
      </c>
      <c r="B38" s="3">
        <v>28</v>
      </c>
      <c r="C38" s="4" t="s">
        <v>45</v>
      </c>
      <c r="D38" s="3">
        <v>424</v>
      </c>
      <c r="E38" s="4" t="s">
        <v>21</v>
      </c>
      <c r="F38" s="5">
        <v>260000</v>
      </c>
      <c r="G38" s="5">
        <v>124998</v>
      </c>
      <c r="H38" s="7">
        <f t="shared" ref="H38:H43" si="2">F38-G38</f>
        <v>135002</v>
      </c>
      <c r="I38" s="7">
        <f t="shared" ref="I38:I44" si="3">G38/F38*100</f>
        <v>48.076153846153844</v>
      </c>
    </row>
    <row r="39" spans="1:9" ht="20">
      <c r="A39" s="3">
        <v>785</v>
      </c>
      <c r="B39" s="3">
        <v>28</v>
      </c>
      <c r="C39" s="4" t="s">
        <v>45</v>
      </c>
      <c r="D39" s="3">
        <v>425</v>
      </c>
      <c r="E39" s="4" t="s">
        <v>23</v>
      </c>
      <c r="F39" s="5">
        <v>1400000</v>
      </c>
      <c r="G39" s="5">
        <v>495875</v>
      </c>
      <c r="H39" s="7">
        <f t="shared" si="2"/>
        <v>904125</v>
      </c>
      <c r="I39" s="7">
        <f t="shared" si="3"/>
        <v>35.419642857142861</v>
      </c>
    </row>
    <row r="40" spans="1:9" ht="20">
      <c r="A40" s="3" t="s">
        <v>210</v>
      </c>
      <c r="B40" s="3">
        <v>28</v>
      </c>
      <c r="C40" s="4" t="s">
        <v>45</v>
      </c>
      <c r="D40" s="3">
        <v>426</v>
      </c>
      <c r="E40" s="4" t="s">
        <v>25</v>
      </c>
      <c r="F40" s="5">
        <v>300000</v>
      </c>
      <c r="G40" s="5">
        <v>241145</v>
      </c>
      <c r="H40" s="7">
        <f t="shared" si="2"/>
        <v>58855</v>
      </c>
      <c r="I40" s="7">
        <f t="shared" si="3"/>
        <v>80.381666666666661</v>
      </c>
    </row>
    <row r="41" spans="1:9" ht="20">
      <c r="A41" s="3" t="s">
        <v>210</v>
      </c>
      <c r="B41" s="3">
        <v>28</v>
      </c>
      <c r="C41" s="4" t="s">
        <v>45</v>
      </c>
      <c r="D41" s="3">
        <v>427</v>
      </c>
      <c r="E41" s="4" t="s">
        <v>27</v>
      </c>
      <c r="F41" s="5">
        <v>1090000</v>
      </c>
      <c r="G41" s="5">
        <v>926495</v>
      </c>
      <c r="H41" s="7">
        <f t="shared" si="2"/>
        <v>163505</v>
      </c>
      <c r="I41" s="7">
        <f t="shared" si="3"/>
        <v>84.999541284403662</v>
      </c>
    </row>
    <row r="42" spans="1:9" ht="20">
      <c r="A42" s="3">
        <v>785</v>
      </c>
      <c r="B42" s="3">
        <v>28</v>
      </c>
      <c r="C42" s="4" t="s">
        <v>45</v>
      </c>
      <c r="D42" s="3">
        <v>480</v>
      </c>
      <c r="E42" s="4" t="s">
        <v>30</v>
      </c>
      <c r="F42" s="5">
        <v>9600000</v>
      </c>
      <c r="G42" s="9">
        <v>0</v>
      </c>
      <c r="H42" s="7">
        <f t="shared" si="2"/>
        <v>9600000</v>
      </c>
      <c r="I42" s="7">
        <f t="shared" si="3"/>
        <v>0</v>
      </c>
    </row>
    <row r="43" spans="1:9" ht="20">
      <c r="A43" s="3">
        <v>785</v>
      </c>
      <c r="B43" s="3">
        <v>28</v>
      </c>
      <c r="C43" s="4" t="s">
        <v>45</v>
      </c>
      <c r="D43" s="3">
        <v>485</v>
      </c>
      <c r="E43" s="4" t="s">
        <v>48</v>
      </c>
      <c r="F43" s="5">
        <v>5650000</v>
      </c>
      <c r="G43" s="9">
        <v>0</v>
      </c>
      <c r="H43" s="7">
        <f t="shared" si="2"/>
        <v>5650000</v>
      </c>
      <c r="I43" s="7">
        <f t="shared" si="3"/>
        <v>0</v>
      </c>
    </row>
    <row r="44" spans="1:9">
      <c r="A44" s="100" t="s">
        <v>49</v>
      </c>
      <c r="B44" s="103"/>
      <c r="C44" s="103"/>
      <c r="D44" s="103"/>
      <c r="E44" s="104"/>
      <c r="F44" s="10">
        <f>SUM(F3:F43)</f>
        <v>904600000</v>
      </c>
      <c r="G44" s="11">
        <f>SUM(G3:G43)</f>
        <v>465243505</v>
      </c>
      <c r="H44" s="10">
        <f>SUM(F44-G44)</f>
        <v>439356495</v>
      </c>
      <c r="I44" s="10">
        <f t="shared" si="3"/>
        <v>51.430853968604907</v>
      </c>
    </row>
    <row r="46" spans="1:9">
      <c r="C46" t="s">
        <v>219</v>
      </c>
    </row>
    <row r="47" spans="1:9">
      <c r="C47" t="s">
        <v>220</v>
      </c>
    </row>
    <row r="48" spans="1:9">
      <c r="C48" t="s">
        <v>221</v>
      </c>
    </row>
  </sheetData>
  <protectedRanges>
    <protectedRange sqref="A1" name="Range1_1_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XFD1048576"/>
    </sheetView>
  </sheetViews>
  <sheetFormatPr defaultColWidth="9" defaultRowHeight="14.5"/>
  <cols>
    <col min="1" max="1" width="6.7265625" customWidth="1"/>
    <col min="2" max="2" width="7.1796875" customWidth="1"/>
    <col min="3" max="3" width="31.81640625" customWidth="1"/>
    <col min="4" max="4" width="7.81640625" customWidth="1"/>
    <col min="5" max="5" width="26.1796875" customWidth="1"/>
    <col min="6" max="6" width="13.26953125" customWidth="1"/>
    <col min="7" max="7" width="12.1796875" customWidth="1"/>
    <col min="8" max="8" width="14.7265625" customWidth="1"/>
    <col min="9" max="9" width="8.453125" customWidth="1"/>
  </cols>
  <sheetData>
    <row r="1" spans="1:9" ht="20.25" customHeight="1">
      <c r="A1" s="105" t="s">
        <v>241</v>
      </c>
      <c r="B1" s="106"/>
      <c r="C1" s="106"/>
      <c r="D1" s="106"/>
      <c r="E1" s="106"/>
      <c r="F1" s="106"/>
      <c r="G1" s="106"/>
      <c r="H1" s="106"/>
      <c r="I1" s="107"/>
    </row>
    <row r="2" spans="1:9">
      <c r="A2" s="1" t="s">
        <v>1</v>
      </c>
      <c r="B2" s="108" t="s">
        <v>2</v>
      </c>
      <c r="C2" s="109"/>
      <c r="D2" s="108" t="s">
        <v>3</v>
      </c>
      <c r="E2" s="109"/>
      <c r="F2" s="1" t="s">
        <v>4</v>
      </c>
      <c r="G2" s="2" t="s">
        <v>50</v>
      </c>
      <c r="H2" s="1" t="s">
        <v>51</v>
      </c>
      <c r="I2" s="1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5">
        <v>423750000</v>
      </c>
      <c r="G3" s="6">
        <v>278706532</v>
      </c>
      <c r="H3" s="7">
        <f>F3:F44-G3:G44</f>
        <v>145043468</v>
      </c>
      <c r="I3" s="7">
        <f t="shared" ref="I3:I44" si="0">G3/F3*100</f>
        <v>65.771452979351025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5">
        <v>164900000</v>
      </c>
      <c r="G4" s="6">
        <v>108351832</v>
      </c>
      <c r="H4" s="7">
        <f t="shared" ref="H4:H43" si="1">F4-G4</f>
        <v>56548168</v>
      </c>
      <c r="I4" s="7">
        <f t="shared" si="0"/>
        <v>65.707599757428753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5">
        <v>6000000</v>
      </c>
      <c r="G5" s="6">
        <v>509467</v>
      </c>
      <c r="H5" s="7">
        <f t="shared" si="1"/>
        <v>5490533</v>
      </c>
      <c r="I5" s="7">
        <f t="shared" si="0"/>
        <v>8.4911166666666666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5">
        <v>40000000</v>
      </c>
      <c r="G6" s="6">
        <v>29982326</v>
      </c>
      <c r="H6" s="7">
        <f t="shared" si="1"/>
        <v>10017674</v>
      </c>
      <c r="I6" s="7">
        <f t="shared" si="0"/>
        <v>74.955815000000001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5">
        <v>40000000</v>
      </c>
      <c r="G7" s="6">
        <v>24664186</v>
      </c>
      <c r="H7" s="7">
        <f t="shared" si="1"/>
        <v>15335814</v>
      </c>
      <c r="I7" s="7">
        <f t="shared" si="0"/>
        <v>61.660464999999995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5">
        <v>15000000</v>
      </c>
      <c r="G8" s="6">
        <v>5294407</v>
      </c>
      <c r="H8" s="7">
        <f t="shared" si="1"/>
        <v>9705593</v>
      </c>
      <c r="I8" s="7">
        <f t="shared" si="0"/>
        <v>35.296046666666662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5">
        <v>25000000</v>
      </c>
      <c r="G9" s="6">
        <v>14204053</v>
      </c>
      <c r="H9" s="7">
        <f t="shared" si="1"/>
        <v>10795947</v>
      </c>
      <c r="I9" s="7">
        <f t="shared" si="0"/>
        <v>56.816212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5">
        <v>13000000</v>
      </c>
      <c r="G10" s="6">
        <v>7669462</v>
      </c>
      <c r="H10" s="7">
        <f t="shared" si="1"/>
        <v>5330538</v>
      </c>
      <c r="I10" s="7">
        <f t="shared" si="0"/>
        <v>58.995861538461533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5">
        <v>25000000</v>
      </c>
      <c r="G11" s="6">
        <v>18684639</v>
      </c>
      <c r="H11" s="7">
        <f t="shared" si="1"/>
        <v>6315361</v>
      </c>
      <c r="I11" s="7">
        <f t="shared" si="0"/>
        <v>74.738556000000003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5">
        <v>30700000</v>
      </c>
      <c r="G12" s="6">
        <v>17580721</v>
      </c>
      <c r="H12" s="7">
        <f t="shared" si="1"/>
        <v>13119279</v>
      </c>
      <c r="I12" s="7">
        <f t="shared" si="0"/>
        <v>57.266192182410421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5">
        <v>2000000</v>
      </c>
      <c r="G13" s="6">
        <v>1462080</v>
      </c>
      <c r="H13" s="7">
        <f t="shared" si="1"/>
        <v>537920</v>
      </c>
      <c r="I13" s="7">
        <f t="shared" si="0"/>
        <v>73.103999999999999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5">
        <v>45900000</v>
      </c>
      <c r="G14" s="6">
        <v>3007297</v>
      </c>
      <c r="H14" s="7">
        <f t="shared" si="1"/>
        <v>42892703</v>
      </c>
      <c r="I14" s="7">
        <f t="shared" si="0"/>
        <v>6.5518453159041394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5">
        <v>2000000</v>
      </c>
      <c r="G15" s="6">
        <v>613600</v>
      </c>
      <c r="H15" s="7">
        <f t="shared" si="1"/>
        <v>1386400</v>
      </c>
      <c r="I15" s="7">
        <f t="shared" si="0"/>
        <v>30.680000000000003</v>
      </c>
    </row>
    <row r="16" spans="1:9" ht="20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5">
        <v>10500000</v>
      </c>
      <c r="G16" s="5">
        <v>0</v>
      </c>
      <c r="H16" s="7">
        <f t="shared" si="1"/>
        <v>10500000</v>
      </c>
      <c r="I16" s="7">
        <f t="shared" si="0"/>
        <v>0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5">
        <v>7000000</v>
      </c>
      <c r="G17" s="5">
        <v>3263128</v>
      </c>
      <c r="H17" s="7">
        <f t="shared" si="1"/>
        <v>3736872</v>
      </c>
      <c r="I17" s="7">
        <f t="shared" si="0"/>
        <v>46.616114285714282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5">
        <v>2400000</v>
      </c>
      <c r="G18" s="5">
        <v>181281</v>
      </c>
      <c r="H18" s="7">
        <f t="shared" si="1"/>
        <v>2218719</v>
      </c>
      <c r="I18" s="7">
        <f t="shared" si="0"/>
        <v>7.553375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5">
        <v>3400000</v>
      </c>
      <c r="G19" s="5">
        <v>681461</v>
      </c>
      <c r="H19" s="7">
        <f t="shared" si="1"/>
        <v>2718539</v>
      </c>
      <c r="I19" s="7">
        <f t="shared" si="0"/>
        <v>20.042970588235296</v>
      </c>
    </row>
    <row r="20" spans="1:9">
      <c r="A20" s="3" t="s">
        <v>5</v>
      </c>
      <c r="B20" s="3" t="s">
        <v>198</v>
      </c>
      <c r="C20" s="8" t="s">
        <v>36</v>
      </c>
      <c r="D20" s="3" t="s">
        <v>47</v>
      </c>
      <c r="E20" s="4" t="s">
        <v>30</v>
      </c>
      <c r="F20" s="5">
        <v>600000</v>
      </c>
      <c r="G20" s="5">
        <v>0</v>
      </c>
      <c r="H20" s="7">
        <f t="shared" si="1"/>
        <v>600000</v>
      </c>
      <c r="I20" s="7">
        <f t="shared" si="0"/>
        <v>0</v>
      </c>
    </row>
    <row r="21" spans="1:9">
      <c r="A21" s="3" t="s">
        <v>5</v>
      </c>
      <c r="B21" s="3" t="s">
        <v>198</v>
      </c>
      <c r="C21" s="8" t="s">
        <v>36</v>
      </c>
      <c r="D21" s="3" t="s">
        <v>200</v>
      </c>
      <c r="E21" s="4" t="s">
        <v>37</v>
      </c>
      <c r="F21" s="5">
        <v>5000000</v>
      </c>
      <c r="G21" s="5">
        <v>3994716</v>
      </c>
      <c r="H21" s="7">
        <f t="shared" si="1"/>
        <v>1005284</v>
      </c>
      <c r="I21" s="7">
        <f t="shared" si="0"/>
        <v>79.894319999999993</v>
      </c>
    </row>
    <row r="22" spans="1:9">
      <c r="A22" s="3" t="s">
        <v>5</v>
      </c>
      <c r="B22" s="3" t="s">
        <v>38</v>
      </c>
      <c r="C22" s="8" t="s">
        <v>39</v>
      </c>
      <c r="D22" s="3" t="s">
        <v>18</v>
      </c>
      <c r="E22" s="4" t="s">
        <v>19</v>
      </c>
      <c r="F22" s="5">
        <v>300000</v>
      </c>
      <c r="G22" s="5">
        <v>23600</v>
      </c>
      <c r="H22" s="7">
        <f t="shared" si="1"/>
        <v>276400</v>
      </c>
      <c r="I22" s="7">
        <f t="shared" si="0"/>
        <v>7.8666666666666663</v>
      </c>
    </row>
    <row r="23" spans="1:9">
      <c r="A23" s="3" t="s">
        <v>5</v>
      </c>
      <c r="B23" s="3" t="s">
        <v>38</v>
      </c>
      <c r="C23" s="8" t="s">
        <v>39</v>
      </c>
      <c r="D23" s="3" t="s">
        <v>20</v>
      </c>
      <c r="E23" s="4" t="s">
        <v>21</v>
      </c>
      <c r="F23" s="5">
        <v>2340000</v>
      </c>
      <c r="G23" s="5">
        <v>0</v>
      </c>
      <c r="H23" s="7">
        <f t="shared" si="1"/>
        <v>2340000</v>
      </c>
      <c r="I23" s="7">
        <f t="shared" si="0"/>
        <v>0</v>
      </c>
    </row>
    <row r="24" spans="1:9">
      <c r="A24" s="3" t="s">
        <v>5</v>
      </c>
      <c r="B24" s="3" t="s">
        <v>38</v>
      </c>
      <c r="C24" s="8" t="s">
        <v>39</v>
      </c>
      <c r="D24" s="3">
        <v>425</v>
      </c>
      <c r="E24" s="4" t="s">
        <v>23</v>
      </c>
      <c r="F24" s="5">
        <v>1500000</v>
      </c>
      <c r="G24" s="5">
        <v>97798</v>
      </c>
      <c r="H24" s="7">
        <f t="shared" si="1"/>
        <v>1402202</v>
      </c>
      <c r="I24" s="7">
        <f t="shared" si="0"/>
        <v>6.5198666666666671</v>
      </c>
    </row>
    <row r="25" spans="1:9">
      <c r="A25" s="3">
        <v>630</v>
      </c>
      <c r="B25" s="3">
        <v>23</v>
      </c>
      <c r="C25" s="8" t="s">
        <v>39</v>
      </c>
      <c r="D25" s="3">
        <v>426</v>
      </c>
      <c r="E25" s="4" t="s">
        <v>25</v>
      </c>
      <c r="F25" s="5">
        <v>1000000</v>
      </c>
      <c r="G25" s="5">
        <v>12000</v>
      </c>
      <c r="H25" s="7">
        <f t="shared" si="1"/>
        <v>988000</v>
      </c>
      <c r="I25" s="7">
        <f t="shared" si="0"/>
        <v>1.2</v>
      </c>
    </row>
    <row r="26" spans="1:9">
      <c r="A26" s="3">
        <v>630</v>
      </c>
      <c r="B26" s="3">
        <v>23</v>
      </c>
      <c r="C26" s="8" t="s">
        <v>39</v>
      </c>
      <c r="D26" s="3">
        <v>480</v>
      </c>
      <c r="E26" s="4" t="s">
        <v>30</v>
      </c>
      <c r="F26" s="5">
        <v>1600000</v>
      </c>
      <c r="G26" s="5">
        <v>319325</v>
      </c>
      <c r="H26" s="7">
        <f t="shared" si="1"/>
        <v>1280675</v>
      </c>
      <c r="I26" s="7">
        <f t="shared" si="0"/>
        <v>19.957812499999999</v>
      </c>
    </row>
    <row r="27" spans="1:9">
      <c r="A27" s="3">
        <v>630</v>
      </c>
      <c r="B27" s="3">
        <v>23</v>
      </c>
      <c r="C27" s="8" t="s">
        <v>39</v>
      </c>
      <c r="D27" s="3">
        <v>483</v>
      </c>
      <c r="E27" s="4" t="s">
        <v>31</v>
      </c>
      <c r="F27" s="5">
        <v>660000</v>
      </c>
      <c r="G27" s="5">
        <v>280840</v>
      </c>
      <c r="H27" s="7">
        <f t="shared" si="1"/>
        <v>379160</v>
      </c>
      <c r="I27" s="7">
        <f t="shared" si="0"/>
        <v>42.551515151515154</v>
      </c>
    </row>
    <row r="28" spans="1:9">
      <c r="A28" s="3">
        <v>630</v>
      </c>
      <c r="B28" s="3">
        <v>23</v>
      </c>
      <c r="C28" s="8" t="s">
        <v>39</v>
      </c>
      <c r="D28" s="3">
        <v>485</v>
      </c>
      <c r="E28" s="4" t="s">
        <v>215</v>
      </c>
      <c r="F28" s="5">
        <v>500000</v>
      </c>
      <c r="G28" s="5">
        <v>223335</v>
      </c>
      <c r="H28" s="7">
        <f t="shared" si="1"/>
        <v>276665</v>
      </c>
      <c r="I28" s="7">
        <f t="shared" si="0"/>
        <v>44.667000000000002</v>
      </c>
    </row>
    <row r="29" spans="1:9">
      <c r="A29" s="3">
        <v>25</v>
      </c>
      <c r="B29" s="3" t="s">
        <v>41</v>
      </c>
      <c r="C29" s="4" t="s">
        <v>42</v>
      </c>
      <c r="D29" s="3" t="s">
        <v>14</v>
      </c>
      <c r="E29" s="4" t="s">
        <v>15</v>
      </c>
      <c r="F29" s="5">
        <v>2300000</v>
      </c>
      <c r="G29" s="6">
        <v>601543</v>
      </c>
      <c r="H29" s="7">
        <f t="shared" si="1"/>
        <v>1698457</v>
      </c>
      <c r="I29" s="7">
        <f t="shared" si="0"/>
        <v>26.154043478260867</v>
      </c>
    </row>
    <row r="30" spans="1:9">
      <c r="A30" s="3">
        <v>630</v>
      </c>
      <c r="B30" s="3" t="s">
        <v>41</v>
      </c>
      <c r="C30" s="4" t="s">
        <v>42</v>
      </c>
      <c r="D30" s="3" t="s">
        <v>20</v>
      </c>
      <c r="E30" s="4" t="s">
        <v>21</v>
      </c>
      <c r="F30" s="5">
        <v>1500000</v>
      </c>
      <c r="G30" s="6">
        <v>578200</v>
      </c>
      <c r="H30" s="7">
        <f t="shared" si="1"/>
        <v>921800</v>
      </c>
      <c r="I30" s="7">
        <f t="shared" si="0"/>
        <v>38.546666666666667</v>
      </c>
    </row>
    <row r="31" spans="1:9">
      <c r="A31" s="3" t="s">
        <v>5</v>
      </c>
      <c r="B31" s="3" t="s">
        <v>41</v>
      </c>
      <c r="C31" s="4" t="s">
        <v>42</v>
      </c>
      <c r="D31" s="3" t="s">
        <v>22</v>
      </c>
      <c r="E31" s="4" t="s">
        <v>23</v>
      </c>
      <c r="F31" s="5">
        <v>2150000</v>
      </c>
      <c r="G31" s="6">
        <v>165746</v>
      </c>
      <c r="H31" s="7">
        <f t="shared" si="1"/>
        <v>1984254</v>
      </c>
      <c r="I31" s="7">
        <f t="shared" si="0"/>
        <v>7.709116279069768</v>
      </c>
    </row>
    <row r="32" spans="1:9">
      <c r="A32" s="3" t="s">
        <v>5</v>
      </c>
      <c r="B32" s="3" t="s">
        <v>41</v>
      </c>
      <c r="C32" s="4" t="s">
        <v>42</v>
      </c>
      <c r="D32" s="3" t="s">
        <v>24</v>
      </c>
      <c r="E32" s="4" t="s">
        <v>25</v>
      </c>
      <c r="F32" s="5">
        <v>1400000</v>
      </c>
      <c r="G32" s="6">
        <v>278061</v>
      </c>
      <c r="H32" s="7">
        <f t="shared" si="1"/>
        <v>1121939</v>
      </c>
      <c r="I32" s="7">
        <f t="shared" si="0"/>
        <v>19.861500000000003</v>
      </c>
    </row>
    <row r="33" spans="1:9">
      <c r="A33" s="3" t="s">
        <v>5</v>
      </c>
      <c r="B33" s="3" t="s">
        <v>41</v>
      </c>
      <c r="C33" s="4" t="s">
        <v>42</v>
      </c>
      <c r="D33" s="3" t="s">
        <v>32</v>
      </c>
      <c r="E33" s="4" t="s">
        <v>33</v>
      </c>
      <c r="F33" s="5">
        <v>3000000</v>
      </c>
      <c r="G33" s="9">
        <v>0</v>
      </c>
      <c r="H33" s="7">
        <f t="shared" si="1"/>
        <v>3000000</v>
      </c>
      <c r="I33" s="7">
        <f t="shared" si="0"/>
        <v>0</v>
      </c>
    </row>
    <row r="34" spans="1:9">
      <c r="A34" s="3" t="s">
        <v>5</v>
      </c>
      <c r="B34" s="3" t="s">
        <v>43</v>
      </c>
      <c r="C34" s="4" t="s">
        <v>44</v>
      </c>
      <c r="D34" s="3">
        <v>420</v>
      </c>
      <c r="E34" s="4" t="s">
        <v>15</v>
      </c>
      <c r="F34" s="5">
        <v>500000</v>
      </c>
      <c r="G34" s="9">
        <v>0</v>
      </c>
      <c r="H34" s="7">
        <f t="shared" si="1"/>
        <v>500000</v>
      </c>
      <c r="I34" s="7">
        <f t="shared" si="0"/>
        <v>0</v>
      </c>
    </row>
    <row r="35" spans="1:9">
      <c r="A35" s="3" t="s">
        <v>5</v>
      </c>
      <c r="B35" s="3" t="s">
        <v>43</v>
      </c>
      <c r="C35" s="4" t="s">
        <v>44</v>
      </c>
      <c r="D35" s="3" t="s">
        <v>22</v>
      </c>
      <c r="E35" s="4" t="s">
        <v>23</v>
      </c>
      <c r="F35" s="5">
        <v>3500000</v>
      </c>
      <c r="G35" s="9">
        <v>0</v>
      </c>
      <c r="H35" s="7">
        <f t="shared" si="1"/>
        <v>3500000</v>
      </c>
      <c r="I35" s="7">
        <f t="shared" si="0"/>
        <v>0</v>
      </c>
    </row>
    <row r="36" spans="1:9">
      <c r="A36" s="3">
        <v>630</v>
      </c>
      <c r="B36" s="3">
        <v>27</v>
      </c>
      <c r="C36" s="4" t="s">
        <v>44</v>
      </c>
      <c r="D36" s="3">
        <v>426</v>
      </c>
      <c r="E36" s="4" t="s">
        <v>25</v>
      </c>
      <c r="F36" s="5">
        <v>1000000</v>
      </c>
      <c r="G36" s="9">
        <v>0</v>
      </c>
      <c r="H36" s="7">
        <f t="shared" si="1"/>
        <v>1000000</v>
      </c>
      <c r="I36" s="7">
        <f t="shared" si="0"/>
        <v>0</v>
      </c>
    </row>
    <row r="37" spans="1:9" ht="20">
      <c r="A37" s="3">
        <v>785</v>
      </c>
      <c r="B37" s="3">
        <v>28</v>
      </c>
      <c r="C37" s="4" t="s">
        <v>45</v>
      </c>
      <c r="D37" s="3">
        <v>420</v>
      </c>
      <c r="E37" s="4" t="s">
        <v>15</v>
      </c>
      <c r="F37" s="5">
        <v>900000</v>
      </c>
      <c r="G37" s="5">
        <v>853333</v>
      </c>
      <c r="H37" s="7">
        <f t="shared" si="1"/>
        <v>46667</v>
      </c>
      <c r="I37" s="7">
        <f t="shared" si="0"/>
        <v>94.814777777777778</v>
      </c>
    </row>
    <row r="38" spans="1:9" ht="20">
      <c r="A38" s="3" t="s">
        <v>210</v>
      </c>
      <c r="B38" s="3">
        <v>28</v>
      </c>
      <c r="C38" s="4" t="s">
        <v>45</v>
      </c>
      <c r="D38" s="3">
        <v>424</v>
      </c>
      <c r="E38" s="4" t="s">
        <v>21</v>
      </c>
      <c r="F38" s="5">
        <v>260000</v>
      </c>
      <c r="G38" s="5">
        <v>145831</v>
      </c>
      <c r="H38" s="7">
        <f t="shared" si="1"/>
        <v>114169</v>
      </c>
      <c r="I38" s="7">
        <f t="shared" si="0"/>
        <v>56.088846153846148</v>
      </c>
    </row>
    <row r="39" spans="1:9" ht="20">
      <c r="A39" s="3">
        <v>785</v>
      </c>
      <c r="B39" s="3">
        <v>28</v>
      </c>
      <c r="C39" s="4" t="s">
        <v>45</v>
      </c>
      <c r="D39" s="3">
        <v>425</v>
      </c>
      <c r="E39" s="4" t="s">
        <v>23</v>
      </c>
      <c r="F39" s="5">
        <v>1400000</v>
      </c>
      <c r="G39" s="5">
        <v>495875</v>
      </c>
      <c r="H39" s="7">
        <f t="shared" si="1"/>
        <v>904125</v>
      </c>
      <c r="I39" s="7">
        <f t="shared" si="0"/>
        <v>35.419642857142861</v>
      </c>
    </row>
    <row r="40" spans="1:9" ht="20">
      <c r="A40" s="3" t="s">
        <v>210</v>
      </c>
      <c r="B40" s="3">
        <v>28</v>
      </c>
      <c r="C40" s="4" t="s">
        <v>45</v>
      </c>
      <c r="D40" s="3">
        <v>426</v>
      </c>
      <c r="E40" s="4" t="s">
        <v>25</v>
      </c>
      <c r="F40" s="5">
        <v>300000</v>
      </c>
      <c r="G40" s="5">
        <v>241145</v>
      </c>
      <c r="H40" s="7">
        <f t="shared" si="1"/>
        <v>58855</v>
      </c>
      <c r="I40" s="7">
        <f t="shared" si="0"/>
        <v>80.381666666666661</v>
      </c>
    </row>
    <row r="41" spans="1:9" ht="20">
      <c r="A41" s="3" t="s">
        <v>210</v>
      </c>
      <c r="B41" s="3">
        <v>28</v>
      </c>
      <c r="C41" s="4" t="s">
        <v>45</v>
      </c>
      <c r="D41" s="3">
        <v>427</v>
      </c>
      <c r="E41" s="4" t="s">
        <v>27</v>
      </c>
      <c r="F41" s="5">
        <v>1090000</v>
      </c>
      <c r="G41" s="5">
        <v>926495</v>
      </c>
      <c r="H41" s="7">
        <f t="shared" si="1"/>
        <v>163505</v>
      </c>
      <c r="I41" s="7">
        <f t="shared" si="0"/>
        <v>84.999541284403662</v>
      </c>
    </row>
    <row r="42" spans="1:9" ht="20">
      <c r="A42" s="3">
        <v>785</v>
      </c>
      <c r="B42" s="3">
        <v>28</v>
      </c>
      <c r="C42" s="4" t="s">
        <v>45</v>
      </c>
      <c r="D42" s="3">
        <v>480</v>
      </c>
      <c r="E42" s="4" t="s">
        <v>30</v>
      </c>
      <c r="F42" s="5">
        <v>9600000</v>
      </c>
      <c r="G42" s="9">
        <v>0</v>
      </c>
      <c r="H42" s="7">
        <f t="shared" si="1"/>
        <v>9600000</v>
      </c>
      <c r="I42" s="7">
        <f t="shared" si="0"/>
        <v>0</v>
      </c>
    </row>
    <row r="43" spans="1:9" ht="20">
      <c r="A43" s="3">
        <v>785</v>
      </c>
      <c r="B43" s="3">
        <v>28</v>
      </c>
      <c r="C43" s="4" t="s">
        <v>45</v>
      </c>
      <c r="D43" s="3">
        <v>485</v>
      </c>
      <c r="E43" s="4" t="s">
        <v>48</v>
      </c>
      <c r="F43" s="5">
        <v>5650000</v>
      </c>
      <c r="G43" s="9">
        <v>0</v>
      </c>
      <c r="H43" s="7">
        <f t="shared" si="1"/>
        <v>5650000</v>
      </c>
      <c r="I43" s="7">
        <f t="shared" si="0"/>
        <v>0</v>
      </c>
    </row>
    <row r="44" spans="1:9">
      <c r="A44" s="100" t="s">
        <v>49</v>
      </c>
      <c r="B44" s="103"/>
      <c r="C44" s="103"/>
      <c r="D44" s="103"/>
      <c r="E44" s="104"/>
      <c r="F44" s="10">
        <f>SUM(F3:F43)</f>
        <v>904600000</v>
      </c>
      <c r="G44" s="11">
        <f>SUM(G3:G43)</f>
        <v>524094315</v>
      </c>
      <c r="H44" s="10">
        <f>SUM(F44-G44)</f>
        <v>380505685</v>
      </c>
      <c r="I44" s="10">
        <f t="shared" si="0"/>
        <v>57.936581361927921</v>
      </c>
    </row>
    <row r="46" spans="1:9">
      <c r="C46" t="s">
        <v>219</v>
      </c>
    </row>
    <row r="47" spans="1:9">
      <c r="C47" t="s">
        <v>220</v>
      </c>
    </row>
    <row r="48" spans="1:9">
      <c r="C48" t="s">
        <v>221</v>
      </c>
    </row>
  </sheetData>
  <protectedRanges>
    <protectedRange sqref="A1" name="Range1_1_1_1"/>
  </protectedRanges>
  <mergeCells count="4">
    <mergeCell ref="A1:I1"/>
    <mergeCell ref="B2:C2"/>
    <mergeCell ref="D2:E2"/>
    <mergeCell ref="A44:E44"/>
  </mergeCells>
  <pageMargins left="0.75" right="0.75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XFD1048576"/>
    </sheetView>
  </sheetViews>
  <sheetFormatPr defaultColWidth="9" defaultRowHeight="14.5"/>
  <cols>
    <col min="1" max="1" width="6.7265625" customWidth="1"/>
    <col min="2" max="2" width="7.1796875" customWidth="1"/>
    <col min="3" max="3" width="31.81640625" customWidth="1"/>
    <col min="4" max="4" width="7.81640625" customWidth="1"/>
    <col min="5" max="5" width="26.1796875" customWidth="1"/>
    <col min="6" max="6" width="13.26953125" customWidth="1"/>
    <col min="7" max="8" width="14.7265625" customWidth="1"/>
    <col min="9" max="9" width="8.453125" customWidth="1"/>
  </cols>
  <sheetData>
    <row r="1" spans="1:9" ht="20.25" customHeight="1">
      <c r="A1" s="105" t="s">
        <v>242</v>
      </c>
      <c r="B1" s="106"/>
      <c r="C1" s="106"/>
      <c r="D1" s="106"/>
      <c r="E1" s="106"/>
      <c r="F1" s="106"/>
      <c r="G1" s="106"/>
      <c r="H1" s="106"/>
      <c r="I1" s="107"/>
    </row>
    <row r="2" spans="1:9">
      <c r="A2" s="1" t="s">
        <v>1</v>
      </c>
      <c r="B2" s="108" t="s">
        <v>2</v>
      </c>
      <c r="C2" s="109"/>
      <c r="D2" s="108" t="s">
        <v>3</v>
      </c>
      <c r="E2" s="109"/>
      <c r="F2" s="1" t="s">
        <v>4</v>
      </c>
      <c r="G2" s="2" t="s">
        <v>50</v>
      </c>
      <c r="H2" s="1" t="s">
        <v>51</v>
      </c>
      <c r="I2" s="1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70">
        <v>423750000</v>
      </c>
      <c r="G3" s="69">
        <v>311161245</v>
      </c>
      <c r="H3" s="7">
        <f>F3:F44-G3:G44</f>
        <v>112588755</v>
      </c>
      <c r="I3" s="7">
        <f t="shared" ref="I3:I44" si="0">G3/F3*100</f>
        <v>73.430382300884958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70">
        <v>164900000</v>
      </c>
      <c r="G4" s="69">
        <v>120973697</v>
      </c>
      <c r="H4" s="7">
        <f t="shared" ref="H4:H43" si="1">F4-G4</f>
        <v>43926303</v>
      </c>
      <c r="I4" s="7">
        <f t="shared" si="0"/>
        <v>73.361853850818676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70">
        <v>6000000</v>
      </c>
      <c r="G5" s="69">
        <v>509467</v>
      </c>
      <c r="H5" s="7">
        <f t="shared" si="1"/>
        <v>5490533</v>
      </c>
      <c r="I5" s="7">
        <f t="shared" si="0"/>
        <v>8.4911166666666666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70">
        <v>40000000</v>
      </c>
      <c r="G6" s="69">
        <v>33091767</v>
      </c>
      <c r="H6" s="7">
        <f t="shared" si="1"/>
        <v>6908233</v>
      </c>
      <c r="I6" s="7">
        <f t="shared" si="0"/>
        <v>82.729417499999997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70">
        <v>40000000</v>
      </c>
      <c r="G7" s="69">
        <v>30546573</v>
      </c>
      <c r="H7" s="7">
        <f t="shared" si="1"/>
        <v>9453427</v>
      </c>
      <c r="I7" s="7">
        <f t="shared" si="0"/>
        <v>76.366432500000002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70">
        <v>15000000</v>
      </c>
      <c r="G8" s="69">
        <v>5864251</v>
      </c>
      <c r="H8" s="7">
        <f t="shared" si="1"/>
        <v>9135749</v>
      </c>
      <c r="I8" s="7">
        <f t="shared" si="0"/>
        <v>39.095006666666663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70">
        <v>25000000</v>
      </c>
      <c r="G9" s="69">
        <v>16749618</v>
      </c>
      <c r="H9" s="7">
        <f t="shared" si="1"/>
        <v>8250382</v>
      </c>
      <c r="I9" s="7">
        <f t="shared" si="0"/>
        <v>66.998471999999992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70">
        <v>13000000</v>
      </c>
      <c r="G10" s="69">
        <v>9109380</v>
      </c>
      <c r="H10" s="7">
        <f t="shared" si="1"/>
        <v>3890620</v>
      </c>
      <c r="I10" s="7">
        <f t="shared" si="0"/>
        <v>70.072153846153853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70">
        <v>25000000</v>
      </c>
      <c r="G11" s="69">
        <v>19605801</v>
      </c>
      <c r="H11" s="7">
        <f t="shared" si="1"/>
        <v>5394199</v>
      </c>
      <c r="I11" s="7">
        <f t="shared" si="0"/>
        <v>78.423203999999998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70">
        <v>30700000</v>
      </c>
      <c r="G12" s="69">
        <v>19811226</v>
      </c>
      <c r="H12" s="7">
        <f t="shared" si="1"/>
        <v>10888774</v>
      </c>
      <c r="I12" s="7">
        <f t="shared" si="0"/>
        <v>64.531680781758965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70">
        <v>2000000</v>
      </c>
      <c r="G13" s="69">
        <v>1548180</v>
      </c>
      <c r="H13" s="7">
        <f t="shared" si="1"/>
        <v>451820</v>
      </c>
      <c r="I13" s="7">
        <f t="shared" si="0"/>
        <v>77.408999999999992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70">
        <v>45900000</v>
      </c>
      <c r="G14" s="69">
        <v>3007297</v>
      </c>
      <c r="H14" s="7">
        <f t="shared" si="1"/>
        <v>42892703</v>
      </c>
      <c r="I14" s="7">
        <f t="shared" si="0"/>
        <v>6.5518453159041394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70">
        <v>2000000</v>
      </c>
      <c r="G15" s="69">
        <v>613600</v>
      </c>
      <c r="H15" s="7">
        <f t="shared" si="1"/>
        <v>1386400</v>
      </c>
      <c r="I15" s="7">
        <f t="shared" si="0"/>
        <v>30.680000000000003</v>
      </c>
    </row>
    <row r="16" spans="1:9" ht="20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70">
        <v>10500000</v>
      </c>
      <c r="G16" s="5">
        <v>0</v>
      </c>
      <c r="H16" s="7">
        <f t="shared" si="1"/>
        <v>10500000</v>
      </c>
      <c r="I16" s="7">
        <f t="shared" si="0"/>
        <v>0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70">
        <v>7000000</v>
      </c>
      <c r="G17" s="69">
        <v>3693128</v>
      </c>
      <c r="H17" s="7">
        <f t="shared" si="1"/>
        <v>3306872</v>
      </c>
      <c r="I17" s="7">
        <f t="shared" si="0"/>
        <v>52.758971428571435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70">
        <v>2400000</v>
      </c>
      <c r="G18" s="69">
        <v>222209</v>
      </c>
      <c r="H18" s="7">
        <f t="shared" si="1"/>
        <v>2177791</v>
      </c>
      <c r="I18" s="7">
        <f t="shared" si="0"/>
        <v>9.2587083333333329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70">
        <v>3400000</v>
      </c>
      <c r="G19" s="69">
        <v>681461</v>
      </c>
      <c r="H19" s="7">
        <f t="shared" si="1"/>
        <v>2718539</v>
      </c>
      <c r="I19" s="7">
        <f t="shared" si="0"/>
        <v>20.042970588235296</v>
      </c>
    </row>
    <row r="20" spans="1:9">
      <c r="A20" s="3" t="s">
        <v>5</v>
      </c>
      <c r="B20" s="3" t="s">
        <v>198</v>
      </c>
      <c r="C20" s="8" t="s">
        <v>36</v>
      </c>
      <c r="D20" s="3" t="s">
        <v>47</v>
      </c>
      <c r="E20" s="4" t="s">
        <v>30</v>
      </c>
      <c r="F20" s="70">
        <v>600000</v>
      </c>
      <c r="G20" s="5">
        <v>0</v>
      </c>
      <c r="H20" s="7">
        <f t="shared" si="1"/>
        <v>600000</v>
      </c>
      <c r="I20" s="7">
        <f t="shared" si="0"/>
        <v>0</v>
      </c>
    </row>
    <row r="21" spans="1:9">
      <c r="A21" s="3" t="s">
        <v>5</v>
      </c>
      <c r="B21" s="3" t="s">
        <v>198</v>
      </c>
      <c r="C21" s="8" t="s">
        <v>36</v>
      </c>
      <c r="D21" s="3" t="s">
        <v>200</v>
      </c>
      <c r="E21" s="4" t="s">
        <v>37</v>
      </c>
      <c r="F21" s="70">
        <v>5000000</v>
      </c>
      <c r="G21" s="69">
        <v>3994716</v>
      </c>
      <c r="H21" s="7">
        <f t="shared" si="1"/>
        <v>1005284</v>
      </c>
      <c r="I21" s="7">
        <f t="shared" si="0"/>
        <v>79.894319999999993</v>
      </c>
    </row>
    <row r="22" spans="1:9">
      <c r="A22" s="3" t="s">
        <v>5</v>
      </c>
      <c r="B22" s="3" t="s">
        <v>38</v>
      </c>
      <c r="C22" s="8" t="s">
        <v>39</v>
      </c>
      <c r="D22" s="3" t="s">
        <v>18</v>
      </c>
      <c r="E22" s="4" t="s">
        <v>19</v>
      </c>
      <c r="F22" s="70">
        <v>300000</v>
      </c>
      <c r="G22" s="69">
        <v>23600</v>
      </c>
      <c r="H22" s="7">
        <f t="shared" si="1"/>
        <v>276400</v>
      </c>
      <c r="I22" s="7">
        <f t="shared" si="0"/>
        <v>7.8666666666666663</v>
      </c>
    </row>
    <row r="23" spans="1:9">
      <c r="A23" s="3" t="s">
        <v>5</v>
      </c>
      <c r="B23" s="3" t="s">
        <v>38</v>
      </c>
      <c r="C23" s="8" t="s">
        <v>39</v>
      </c>
      <c r="D23" s="3" t="s">
        <v>20</v>
      </c>
      <c r="E23" s="4" t="s">
        <v>21</v>
      </c>
      <c r="F23" s="70">
        <v>2340000</v>
      </c>
      <c r="G23" s="5">
        <v>0</v>
      </c>
      <c r="H23" s="7">
        <f t="shared" si="1"/>
        <v>2340000</v>
      </c>
      <c r="I23" s="7">
        <f t="shared" si="0"/>
        <v>0</v>
      </c>
    </row>
    <row r="24" spans="1:9">
      <c r="A24" s="3" t="s">
        <v>5</v>
      </c>
      <c r="B24" s="3" t="s">
        <v>38</v>
      </c>
      <c r="C24" s="8" t="s">
        <v>39</v>
      </c>
      <c r="D24" s="3">
        <v>425</v>
      </c>
      <c r="E24" s="4" t="s">
        <v>23</v>
      </c>
      <c r="F24" s="70">
        <v>1500000</v>
      </c>
      <c r="G24" s="69">
        <v>97798</v>
      </c>
      <c r="H24" s="7">
        <f t="shared" si="1"/>
        <v>1402202</v>
      </c>
      <c r="I24" s="7">
        <f t="shared" si="0"/>
        <v>6.5198666666666671</v>
      </c>
    </row>
    <row r="25" spans="1:9">
      <c r="A25" s="3">
        <v>630</v>
      </c>
      <c r="B25" s="3">
        <v>23</v>
      </c>
      <c r="C25" s="8" t="s">
        <v>39</v>
      </c>
      <c r="D25" s="3">
        <v>426</v>
      </c>
      <c r="E25" s="4" t="s">
        <v>25</v>
      </c>
      <c r="F25" s="70">
        <v>1000000</v>
      </c>
      <c r="G25" s="69">
        <v>12000</v>
      </c>
      <c r="H25" s="7">
        <f t="shared" si="1"/>
        <v>988000</v>
      </c>
      <c r="I25" s="7">
        <f t="shared" si="0"/>
        <v>1.2</v>
      </c>
    </row>
    <row r="26" spans="1:9">
      <c r="A26" s="3">
        <v>630</v>
      </c>
      <c r="B26" s="3">
        <v>23</v>
      </c>
      <c r="C26" s="8" t="s">
        <v>39</v>
      </c>
      <c r="D26" s="3">
        <v>480</v>
      </c>
      <c r="E26" s="4" t="s">
        <v>30</v>
      </c>
      <c r="F26" s="70">
        <v>1600000</v>
      </c>
      <c r="G26" s="69">
        <v>319325</v>
      </c>
      <c r="H26" s="7">
        <f t="shared" si="1"/>
        <v>1280675</v>
      </c>
      <c r="I26" s="7">
        <f t="shared" si="0"/>
        <v>19.957812499999999</v>
      </c>
    </row>
    <row r="27" spans="1:9">
      <c r="A27" s="3">
        <v>630</v>
      </c>
      <c r="B27" s="3">
        <v>23</v>
      </c>
      <c r="C27" s="8" t="s">
        <v>39</v>
      </c>
      <c r="D27" s="3">
        <v>483</v>
      </c>
      <c r="E27" s="4" t="s">
        <v>31</v>
      </c>
      <c r="F27" s="70">
        <v>660000</v>
      </c>
      <c r="G27" s="69">
        <v>280840</v>
      </c>
      <c r="H27" s="7">
        <f t="shared" si="1"/>
        <v>379160</v>
      </c>
      <c r="I27" s="7">
        <f t="shared" si="0"/>
        <v>42.551515151515154</v>
      </c>
    </row>
    <row r="28" spans="1:9">
      <c r="A28" s="3">
        <v>630</v>
      </c>
      <c r="B28" s="3">
        <v>23</v>
      </c>
      <c r="C28" s="8" t="s">
        <v>39</v>
      </c>
      <c r="D28" s="3">
        <v>485</v>
      </c>
      <c r="E28" s="4" t="s">
        <v>215</v>
      </c>
      <c r="F28" s="70">
        <v>500000</v>
      </c>
      <c r="G28" s="69">
        <v>223335</v>
      </c>
      <c r="H28" s="7">
        <f t="shared" si="1"/>
        <v>276665</v>
      </c>
      <c r="I28" s="7">
        <f t="shared" si="0"/>
        <v>44.667000000000002</v>
      </c>
    </row>
    <row r="29" spans="1:9">
      <c r="A29" s="3">
        <v>25</v>
      </c>
      <c r="B29" s="3" t="s">
        <v>41</v>
      </c>
      <c r="C29" s="4" t="s">
        <v>42</v>
      </c>
      <c r="D29" s="3" t="s">
        <v>14</v>
      </c>
      <c r="E29" s="4" t="s">
        <v>15</v>
      </c>
      <c r="F29" s="70">
        <v>2300000</v>
      </c>
      <c r="G29" s="69">
        <v>846146</v>
      </c>
      <c r="H29" s="7">
        <f t="shared" si="1"/>
        <v>1453854</v>
      </c>
      <c r="I29" s="7">
        <f t="shared" si="0"/>
        <v>36.788956521739131</v>
      </c>
    </row>
    <row r="30" spans="1:9">
      <c r="A30" s="3">
        <v>630</v>
      </c>
      <c r="B30" s="3" t="s">
        <v>41</v>
      </c>
      <c r="C30" s="4" t="s">
        <v>42</v>
      </c>
      <c r="D30" s="3" t="s">
        <v>20</v>
      </c>
      <c r="E30" s="4" t="s">
        <v>21</v>
      </c>
      <c r="F30" s="70">
        <v>1500000</v>
      </c>
      <c r="G30" s="69">
        <v>650475</v>
      </c>
      <c r="H30" s="7">
        <f t="shared" si="1"/>
        <v>849525</v>
      </c>
      <c r="I30" s="7">
        <f t="shared" si="0"/>
        <v>43.364999999999995</v>
      </c>
    </row>
    <row r="31" spans="1:9">
      <c r="A31" s="3" t="s">
        <v>5</v>
      </c>
      <c r="B31" s="3" t="s">
        <v>41</v>
      </c>
      <c r="C31" s="4" t="s">
        <v>42</v>
      </c>
      <c r="D31" s="3" t="s">
        <v>22</v>
      </c>
      <c r="E31" s="4" t="s">
        <v>23</v>
      </c>
      <c r="F31" s="70">
        <v>2150000</v>
      </c>
      <c r="G31" s="69">
        <v>165746</v>
      </c>
      <c r="H31" s="7">
        <f t="shared" si="1"/>
        <v>1984254</v>
      </c>
      <c r="I31" s="7">
        <f t="shared" si="0"/>
        <v>7.709116279069768</v>
      </c>
    </row>
    <row r="32" spans="1:9">
      <c r="A32" s="3" t="s">
        <v>5</v>
      </c>
      <c r="B32" s="3" t="s">
        <v>41</v>
      </c>
      <c r="C32" s="4" t="s">
        <v>42</v>
      </c>
      <c r="D32" s="3" t="s">
        <v>24</v>
      </c>
      <c r="E32" s="4" t="s">
        <v>25</v>
      </c>
      <c r="F32" s="70">
        <v>1400000</v>
      </c>
      <c r="G32" s="69">
        <v>280221</v>
      </c>
      <c r="H32" s="7">
        <f t="shared" si="1"/>
        <v>1119779</v>
      </c>
      <c r="I32" s="7">
        <f t="shared" si="0"/>
        <v>20.015785714285713</v>
      </c>
    </row>
    <row r="33" spans="1:9">
      <c r="A33" s="3" t="s">
        <v>5</v>
      </c>
      <c r="B33" s="3" t="s">
        <v>41</v>
      </c>
      <c r="C33" s="4" t="s">
        <v>42</v>
      </c>
      <c r="D33" s="3" t="s">
        <v>32</v>
      </c>
      <c r="E33" s="4" t="s">
        <v>33</v>
      </c>
      <c r="F33" s="70">
        <v>3000000</v>
      </c>
      <c r="G33" s="9">
        <v>0</v>
      </c>
      <c r="H33" s="7">
        <f t="shared" si="1"/>
        <v>3000000</v>
      </c>
      <c r="I33" s="7">
        <f t="shared" si="0"/>
        <v>0</v>
      </c>
    </row>
    <row r="34" spans="1:9">
      <c r="A34" s="3" t="s">
        <v>5</v>
      </c>
      <c r="B34" s="3" t="s">
        <v>43</v>
      </c>
      <c r="C34" s="4" t="s">
        <v>44</v>
      </c>
      <c r="D34" s="3">
        <v>420</v>
      </c>
      <c r="E34" s="4" t="s">
        <v>15</v>
      </c>
      <c r="F34" s="70">
        <v>500000</v>
      </c>
      <c r="G34" s="9">
        <v>0</v>
      </c>
      <c r="H34" s="7">
        <f t="shared" si="1"/>
        <v>500000</v>
      </c>
      <c r="I34" s="7">
        <f t="shared" si="0"/>
        <v>0</v>
      </c>
    </row>
    <row r="35" spans="1:9">
      <c r="A35" s="3" t="s">
        <v>5</v>
      </c>
      <c r="B35" s="3" t="s">
        <v>43</v>
      </c>
      <c r="C35" s="4" t="s">
        <v>44</v>
      </c>
      <c r="D35" s="3" t="s">
        <v>22</v>
      </c>
      <c r="E35" s="4" t="s">
        <v>23</v>
      </c>
      <c r="F35" s="70">
        <v>3500000</v>
      </c>
      <c r="G35" s="9">
        <v>0</v>
      </c>
      <c r="H35" s="7">
        <f t="shared" si="1"/>
        <v>3500000</v>
      </c>
      <c r="I35" s="7">
        <f t="shared" si="0"/>
        <v>0</v>
      </c>
    </row>
    <row r="36" spans="1:9">
      <c r="A36" s="3">
        <v>630</v>
      </c>
      <c r="B36" s="3">
        <v>27</v>
      </c>
      <c r="C36" s="4" t="s">
        <v>44</v>
      </c>
      <c r="D36" s="3">
        <v>426</v>
      </c>
      <c r="E36" s="4" t="s">
        <v>25</v>
      </c>
      <c r="F36" s="70">
        <v>1000000</v>
      </c>
      <c r="G36" s="9">
        <v>0</v>
      </c>
      <c r="H36" s="7">
        <f t="shared" si="1"/>
        <v>1000000</v>
      </c>
      <c r="I36" s="7">
        <f t="shared" si="0"/>
        <v>0</v>
      </c>
    </row>
    <row r="37" spans="1:9" ht="20">
      <c r="A37" s="3">
        <v>785</v>
      </c>
      <c r="B37" s="3">
        <v>28</v>
      </c>
      <c r="C37" s="4" t="s">
        <v>45</v>
      </c>
      <c r="D37" s="3">
        <v>420</v>
      </c>
      <c r="E37" s="4" t="s">
        <v>15</v>
      </c>
      <c r="F37" s="70">
        <v>900000</v>
      </c>
      <c r="G37" s="69">
        <v>853333</v>
      </c>
      <c r="H37" s="7">
        <f t="shared" si="1"/>
        <v>46667</v>
      </c>
      <c r="I37" s="7">
        <f t="shared" si="0"/>
        <v>94.814777777777778</v>
      </c>
    </row>
    <row r="38" spans="1:9" ht="20">
      <c r="A38" s="3" t="s">
        <v>210</v>
      </c>
      <c r="B38" s="3">
        <v>28</v>
      </c>
      <c r="C38" s="4" t="s">
        <v>45</v>
      </c>
      <c r="D38" s="3">
        <v>424</v>
      </c>
      <c r="E38" s="4" t="s">
        <v>21</v>
      </c>
      <c r="F38" s="70">
        <v>260000</v>
      </c>
      <c r="G38" s="69">
        <v>145831</v>
      </c>
      <c r="H38" s="7">
        <f t="shared" si="1"/>
        <v>114169</v>
      </c>
      <c r="I38" s="7">
        <f t="shared" si="0"/>
        <v>56.088846153846148</v>
      </c>
    </row>
    <row r="39" spans="1:9" ht="20">
      <c r="A39" s="3">
        <v>785</v>
      </c>
      <c r="B39" s="3">
        <v>28</v>
      </c>
      <c r="C39" s="4" t="s">
        <v>45</v>
      </c>
      <c r="D39" s="3">
        <v>425</v>
      </c>
      <c r="E39" s="4" t="s">
        <v>23</v>
      </c>
      <c r="F39" s="70">
        <v>1400000</v>
      </c>
      <c r="G39" s="69">
        <v>495875</v>
      </c>
      <c r="H39" s="7">
        <f t="shared" si="1"/>
        <v>904125</v>
      </c>
      <c r="I39" s="7">
        <f t="shared" si="0"/>
        <v>35.419642857142861</v>
      </c>
    </row>
    <row r="40" spans="1:9" ht="20">
      <c r="A40" s="3" t="s">
        <v>210</v>
      </c>
      <c r="B40" s="3">
        <v>28</v>
      </c>
      <c r="C40" s="4" t="s">
        <v>45</v>
      </c>
      <c r="D40" s="3">
        <v>426</v>
      </c>
      <c r="E40" s="4" t="s">
        <v>25</v>
      </c>
      <c r="F40" s="70">
        <v>300000</v>
      </c>
      <c r="G40" s="69">
        <v>241145</v>
      </c>
      <c r="H40" s="7">
        <f t="shared" si="1"/>
        <v>58855</v>
      </c>
      <c r="I40" s="7">
        <f t="shared" si="0"/>
        <v>80.381666666666661</v>
      </c>
    </row>
    <row r="41" spans="1:9" ht="20">
      <c r="A41" s="3" t="s">
        <v>210</v>
      </c>
      <c r="B41" s="3">
        <v>28</v>
      </c>
      <c r="C41" s="4" t="s">
        <v>45</v>
      </c>
      <c r="D41" s="3">
        <v>427</v>
      </c>
      <c r="E41" s="4" t="s">
        <v>27</v>
      </c>
      <c r="F41" s="70">
        <v>1090000</v>
      </c>
      <c r="G41" s="69">
        <v>926495</v>
      </c>
      <c r="H41" s="7">
        <f t="shared" si="1"/>
        <v>163505</v>
      </c>
      <c r="I41" s="7">
        <f t="shared" si="0"/>
        <v>84.999541284403662</v>
      </c>
    </row>
    <row r="42" spans="1:9" ht="20">
      <c r="A42" s="3">
        <v>785</v>
      </c>
      <c r="B42" s="3">
        <v>28</v>
      </c>
      <c r="C42" s="4" t="s">
        <v>45</v>
      </c>
      <c r="D42" s="3">
        <v>480</v>
      </c>
      <c r="E42" s="4" t="s">
        <v>30</v>
      </c>
      <c r="F42" s="70">
        <v>9600000</v>
      </c>
      <c r="G42" s="9">
        <v>0</v>
      </c>
      <c r="H42" s="7">
        <f t="shared" si="1"/>
        <v>9600000</v>
      </c>
      <c r="I42" s="7">
        <f t="shared" si="0"/>
        <v>0</v>
      </c>
    </row>
    <row r="43" spans="1:9" ht="20">
      <c r="A43" s="3">
        <v>785</v>
      </c>
      <c r="B43" s="3">
        <v>28</v>
      </c>
      <c r="C43" s="4" t="s">
        <v>45</v>
      </c>
      <c r="D43" s="3">
        <v>485</v>
      </c>
      <c r="E43" s="4" t="s">
        <v>48</v>
      </c>
      <c r="F43" s="70">
        <v>5650000</v>
      </c>
      <c r="G43" s="9">
        <v>0</v>
      </c>
      <c r="H43" s="7">
        <f t="shared" si="1"/>
        <v>5650000</v>
      </c>
      <c r="I43" s="7">
        <f t="shared" si="0"/>
        <v>0</v>
      </c>
    </row>
    <row r="44" spans="1:9">
      <c r="A44" s="100" t="s">
        <v>49</v>
      </c>
      <c r="B44" s="103"/>
      <c r="C44" s="103"/>
      <c r="D44" s="103"/>
      <c r="E44" s="104"/>
      <c r="F44" s="10">
        <f>SUM(F3:F43)</f>
        <v>904600000</v>
      </c>
      <c r="G44" s="11">
        <f>SUM(G3:G43)</f>
        <v>586745781</v>
      </c>
      <c r="H44" s="10">
        <f>SUM(F44-G44)</f>
        <v>317854219</v>
      </c>
      <c r="I44" s="10">
        <f t="shared" si="0"/>
        <v>64.862456444837505</v>
      </c>
    </row>
    <row r="46" spans="1:9">
      <c r="C46" t="s">
        <v>219</v>
      </c>
    </row>
    <row r="47" spans="1:9">
      <c r="C47" t="s">
        <v>220</v>
      </c>
    </row>
    <row r="48" spans="1:9">
      <c r="C48" t="s">
        <v>221</v>
      </c>
    </row>
  </sheetData>
  <protectedRanges>
    <protectedRange sqref="A1" name="Range1_1_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XFD1048576"/>
    </sheetView>
  </sheetViews>
  <sheetFormatPr defaultColWidth="9" defaultRowHeight="14.5"/>
  <cols>
    <col min="1" max="1" width="6.7265625" customWidth="1"/>
    <col min="2" max="2" width="7.1796875" customWidth="1"/>
    <col min="3" max="3" width="31.81640625" customWidth="1"/>
    <col min="4" max="4" width="7.81640625" customWidth="1"/>
    <col min="5" max="5" width="26.1796875" customWidth="1"/>
    <col min="6" max="6" width="13.26953125" customWidth="1"/>
    <col min="7" max="8" width="14.7265625" customWidth="1"/>
    <col min="9" max="9" width="8.453125" customWidth="1"/>
  </cols>
  <sheetData>
    <row r="1" spans="1:9" ht="20.25" customHeight="1">
      <c r="A1" s="105" t="s">
        <v>243</v>
      </c>
      <c r="B1" s="106"/>
      <c r="C1" s="106"/>
      <c r="D1" s="106"/>
      <c r="E1" s="106"/>
      <c r="F1" s="106"/>
      <c r="G1" s="106"/>
      <c r="H1" s="106"/>
      <c r="I1" s="107"/>
    </row>
    <row r="2" spans="1:9">
      <c r="A2" s="1" t="s">
        <v>1</v>
      </c>
      <c r="B2" s="108" t="s">
        <v>2</v>
      </c>
      <c r="C2" s="109"/>
      <c r="D2" s="108" t="s">
        <v>3</v>
      </c>
      <c r="E2" s="109"/>
      <c r="F2" s="1" t="s">
        <v>4</v>
      </c>
      <c r="G2" s="2" t="s">
        <v>50</v>
      </c>
      <c r="H2" s="1" t="s">
        <v>51</v>
      </c>
      <c r="I2" s="1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70">
        <v>423750000</v>
      </c>
      <c r="G3" s="71">
        <v>376140790</v>
      </c>
      <c r="H3" s="7">
        <f>F3:F44-G3:G44</f>
        <v>47609210</v>
      </c>
      <c r="I3" s="7">
        <f t="shared" ref="I3:I44" si="0">G3/F3*100</f>
        <v>88.764788200589976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70">
        <v>164900000</v>
      </c>
      <c r="G4" s="71">
        <v>146257628</v>
      </c>
      <c r="H4" s="7">
        <f t="shared" ref="H4:H43" si="1">F4-G4</f>
        <v>18642372</v>
      </c>
      <c r="I4" s="7">
        <f t="shared" si="0"/>
        <v>88.694741055184949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70">
        <v>6000000</v>
      </c>
      <c r="G5" s="71">
        <v>509467</v>
      </c>
      <c r="H5" s="7">
        <f t="shared" si="1"/>
        <v>5490533</v>
      </c>
      <c r="I5" s="7">
        <f t="shared" si="0"/>
        <v>8.4911166666666666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70">
        <v>40000000</v>
      </c>
      <c r="G6" s="71">
        <v>35055423</v>
      </c>
      <c r="H6" s="7">
        <f t="shared" si="1"/>
        <v>4944577</v>
      </c>
      <c r="I6" s="7">
        <f t="shared" si="0"/>
        <v>87.638557500000005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70">
        <v>40000000</v>
      </c>
      <c r="G7" s="71">
        <v>33433269</v>
      </c>
      <c r="H7" s="7">
        <f t="shared" si="1"/>
        <v>6566731</v>
      </c>
      <c r="I7" s="7">
        <f t="shared" si="0"/>
        <v>83.583172500000003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70">
        <v>15000000</v>
      </c>
      <c r="G8" s="71">
        <v>6389669</v>
      </c>
      <c r="H8" s="7">
        <f t="shared" si="1"/>
        <v>8610331</v>
      </c>
      <c r="I8" s="7">
        <f t="shared" si="0"/>
        <v>42.597793333333335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70">
        <v>25000000</v>
      </c>
      <c r="G9" s="71">
        <v>18835145</v>
      </c>
      <c r="H9" s="7">
        <f t="shared" si="1"/>
        <v>6164855</v>
      </c>
      <c r="I9" s="7">
        <f t="shared" si="0"/>
        <v>75.340580000000003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70">
        <v>13000000</v>
      </c>
      <c r="G10" s="71">
        <v>9594049</v>
      </c>
      <c r="H10" s="7">
        <f t="shared" si="1"/>
        <v>3405951</v>
      </c>
      <c r="I10" s="7">
        <f t="shared" si="0"/>
        <v>73.800376923076925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70">
        <v>25000000</v>
      </c>
      <c r="G11" s="71">
        <v>19957956</v>
      </c>
      <c r="H11" s="7">
        <f t="shared" si="1"/>
        <v>5042044</v>
      </c>
      <c r="I11" s="7">
        <f t="shared" si="0"/>
        <v>79.831823999999997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70">
        <v>30700000</v>
      </c>
      <c r="G12" s="71">
        <v>24269854</v>
      </c>
      <c r="H12" s="7">
        <f t="shared" si="1"/>
        <v>6430146</v>
      </c>
      <c r="I12" s="7">
        <f t="shared" si="0"/>
        <v>79.054899022801308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70">
        <v>2000000</v>
      </c>
      <c r="G13" s="71">
        <v>1679133</v>
      </c>
      <c r="H13" s="7">
        <f t="shared" si="1"/>
        <v>320867</v>
      </c>
      <c r="I13" s="7">
        <f t="shared" si="0"/>
        <v>83.956649999999996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70">
        <v>45900000</v>
      </c>
      <c r="G14" s="71">
        <v>3007297</v>
      </c>
      <c r="H14" s="7">
        <f t="shared" si="1"/>
        <v>42892703</v>
      </c>
      <c r="I14" s="7">
        <f t="shared" si="0"/>
        <v>6.5518453159041394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70">
        <v>2000000</v>
      </c>
      <c r="G15" s="71">
        <v>675250</v>
      </c>
      <c r="H15" s="7">
        <f t="shared" si="1"/>
        <v>1324750</v>
      </c>
      <c r="I15" s="7">
        <f t="shared" si="0"/>
        <v>33.762500000000003</v>
      </c>
    </row>
    <row r="16" spans="1:9" ht="21.75" customHeight="1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70">
        <v>10500000</v>
      </c>
      <c r="G16" s="71">
        <v>0</v>
      </c>
      <c r="H16" s="7">
        <f t="shared" si="1"/>
        <v>10500000</v>
      </c>
      <c r="I16" s="7">
        <f t="shared" si="0"/>
        <v>0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70">
        <v>7000000</v>
      </c>
      <c r="G17" s="71">
        <v>4126128</v>
      </c>
      <c r="H17" s="7">
        <f t="shared" si="1"/>
        <v>2873872</v>
      </c>
      <c r="I17" s="7">
        <f t="shared" si="0"/>
        <v>58.944685714285718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70">
        <v>2400000</v>
      </c>
      <c r="G18" s="71">
        <v>222209</v>
      </c>
      <c r="H18" s="7">
        <f t="shared" si="1"/>
        <v>2177791</v>
      </c>
      <c r="I18" s="7">
        <f t="shared" si="0"/>
        <v>9.2587083333333329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70">
        <v>3400000</v>
      </c>
      <c r="G19" s="72">
        <v>681461</v>
      </c>
      <c r="H19" s="7">
        <f t="shared" si="1"/>
        <v>2718539</v>
      </c>
      <c r="I19" s="7">
        <f t="shared" si="0"/>
        <v>20.042970588235296</v>
      </c>
    </row>
    <row r="20" spans="1:9">
      <c r="A20" s="3" t="s">
        <v>5</v>
      </c>
      <c r="B20" s="3" t="s">
        <v>198</v>
      </c>
      <c r="C20" s="8" t="s">
        <v>36</v>
      </c>
      <c r="D20" s="3" t="s">
        <v>47</v>
      </c>
      <c r="E20" s="4" t="s">
        <v>30</v>
      </c>
      <c r="F20" s="70">
        <v>600000</v>
      </c>
      <c r="G20" s="5">
        <v>0</v>
      </c>
      <c r="H20" s="7">
        <f t="shared" si="1"/>
        <v>600000</v>
      </c>
      <c r="I20" s="7">
        <f t="shared" si="0"/>
        <v>0</v>
      </c>
    </row>
    <row r="21" spans="1:9">
      <c r="A21" s="3" t="s">
        <v>5</v>
      </c>
      <c r="B21" s="3" t="s">
        <v>198</v>
      </c>
      <c r="C21" s="8" t="s">
        <v>36</v>
      </c>
      <c r="D21" s="3" t="s">
        <v>200</v>
      </c>
      <c r="E21" s="4" t="s">
        <v>37</v>
      </c>
      <c r="F21" s="70">
        <v>5000000</v>
      </c>
      <c r="G21" s="73">
        <v>3994716</v>
      </c>
      <c r="H21" s="7">
        <f t="shared" si="1"/>
        <v>1005284</v>
      </c>
      <c r="I21" s="7">
        <f t="shared" si="0"/>
        <v>79.894319999999993</v>
      </c>
    </row>
    <row r="22" spans="1:9">
      <c r="A22" s="3" t="s">
        <v>5</v>
      </c>
      <c r="B22" s="3" t="s">
        <v>38</v>
      </c>
      <c r="C22" s="8" t="s">
        <v>39</v>
      </c>
      <c r="D22" s="3" t="s">
        <v>18</v>
      </c>
      <c r="E22" s="4" t="s">
        <v>19</v>
      </c>
      <c r="F22" s="70">
        <v>300000</v>
      </c>
      <c r="G22" s="73">
        <v>23600</v>
      </c>
      <c r="H22" s="7">
        <f t="shared" si="1"/>
        <v>276400</v>
      </c>
      <c r="I22" s="7">
        <f t="shared" si="0"/>
        <v>7.8666666666666663</v>
      </c>
    </row>
    <row r="23" spans="1:9">
      <c r="A23" s="3" t="s">
        <v>5</v>
      </c>
      <c r="B23" s="3" t="s">
        <v>38</v>
      </c>
      <c r="C23" s="8" t="s">
        <v>39</v>
      </c>
      <c r="D23" s="3" t="s">
        <v>20</v>
      </c>
      <c r="E23" s="4" t="s">
        <v>21</v>
      </c>
      <c r="F23" s="70">
        <v>2340000</v>
      </c>
      <c r="G23" s="5">
        <v>0</v>
      </c>
      <c r="H23" s="7">
        <f t="shared" si="1"/>
        <v>2340000</v>
      </c>
      <c r="I23" s="7">
        <f t="shared" si="0"/>
        <v>0</v>
      </c>
    </row>
    <row r="24" spans="1:9">
      <c r="A24" s="3" t="s">
        <v>5</v>
      </c>
      <c r="B24" s="3" t="s">
        <v>38</v>
      </c>
      <c r="C24" s="8" t="s">
        <v>39</v>
      </c>
      <c r="D24" s="3">
        <v>425</v>
      </c>
      <c r="E24" s="4" t="s">
        <v>23</v>
      </c>
      <c r="F24" s="70">
        <v>1500000</v>
      </c>
      <c r="G24" s="71">
        <v>103248</v>
      </c>
      <c r="H24" s="7">
        <f t="shared" si="1"/>
        <v>1396752</v>
      </c>
      <c r="I24" s="7">
        <f t="shared" si="0"/>
        <v>6.8832000000000004</v>
      </c>
    </row>
    <row r="25" spans="1:9">
      <c r="A25" s="3">
        <v>630</v>
      </c>
      <c r="B25" s="3">
        <v>23</v>
      </c>
      <c r="C25" s="8" t="s">
        <v>39</v>
      </c>
      <c r="D25" s="3">
        <v>426</v>
      </c>
      <c r="E25" s="4" t="s">
        <v>25</v>
      </c>
      <c r="F25" s="70">
        <v>1000000</v>
      </c>
      <c r="G25" s="71">
        <v>12000</v>
      </c>
      <c r="H25" s="7">
        <f t="shared" si="1"/>
        <v>988000</v>
      </c>
      <c r="I25" s="7">
        <f t="shared" si="0"/>
        <v>1.2</v>
      </c>
    </row>
    <row r="26" spans="1:9">
      <c r="A26" s="3">
        <v>630</v>
      </c>
      <c r="B26" s="3">
        <v>23</v>
      </c>
      <c r="C26" s="8" t="s">
        <v>39</v>
      </c>
      <c r="D26" s="3">
        <v>480</v>
      </c>
      <c r="E26" s="4" t="s">
        <v>30</v>
      </c>
      <c r="F26" s="70">
        <v>1600000</v>
      </c>
      <c r="G26" s="71">
        <v>319325</v>
      </c>
      <c r="H26" s="7">
        <f t="shared" si="1"/>
        <v>1280675</v>
      </c>
      <c r="I26" s="7">
        <f t="shared" si="0"/>
        <v>19.957812499999999</v>
      </c>
    </row>
    <row r="27" spans="1:9">
      <c r="A27" s="3">
        <v>630</v>
      </c>
      <c r="B27" s="3">
        <v>23</v>
      </c>
      <c r="C27" s="8" t="s">
        <v>39</v>
      </c>
      <c r="D27" s="3">
        <v>483</v>
      </c>
      <c r="E27" s="4" t="s">
        <v>31</v>
      </c>
      <c r="F27" s="70">
        <v>660000</v>
      </c>
      <c r="G27" s="71">
        <v>280840</v>
      </c>
      <c r="H27" s="7">
        <f t="shared" si="1"/>
        <v>379160</v>
      </c>
      <c r="I27" s="7">
        <f t="shared" si="0"/>
        <v>42.551515151515154</v>
      </c>
    </row>
    <row r="28" spans="1:9">
      <c r="A28" s="3">
        <v>630</v>
      </c>
      <c r="B28" s="3">
        <v>23</v>
      </c>
      <c r="C28" s="8" t="s">
        <v>39</v>
      </c>
      <c r="D28" s="3">
        <v>485</v>
      </c>
      <c r="E28" s="4" t="s">
        <v>215</v>
      </c>
      <c r="F28" s="70">
        <v>500000</v>
      </c>
      <c r="G28" s="71">
        <v>223335</v>
      </c>
      <c r="H28" s="7">
        <f t="shared" si="1"/>
        <v>276665</v>
      </c>
      <c r="I28" s="7">
        <f t="shared" si="0"/>
        <v>44.667000000000002</v>
      </c>
    </row>
    <row r="29" spans="1:9">
      <c r="A29" s="3">
        <v>25</v>
      </c>
      <c r="B29" s="3" t="s">
        <v>41</v>
      </c>
      <c r="C29" s="4" t="s">
        <v>42</v>
      </c>
      <c r="D29" s="3" t="s">
        <v>14</v>
      </c>
      <c r="E29" s="4" t="s">
        <v>15</v>
      </c>
      <c r="F29" s="70">
        <v>2300000</v>
      </c>
      <c r="G29" s="71">
        <v>1371244</v>
      </c>
      <c r="H29" s="7">
        <f t="shared" si="1"/>
        <v>928756</v>
      </c>
      <c r="I29" s="7">
        <f t="shared" si="0"/>
        <v>59.619304347826088</v>
      </c>
    </row>
    <row r="30" spans="1:9">
      <c r="A30" s="3">
        <v>630</v>
      </c>
      <c r="B30" s="3" t="s">
        <v>41</v>
      </c>
      <c r="C30" s="4" t="s">
        <v>42</v>
      </c>
      <c r="D30" s="3" t="s">
        <v>20</v>
      </c>
      <c r="E30" s="4" t="s">
        <v>21</v>
      </c>
      <c r="F30" s="70">
        <v>1500000</v>
      </c>
      <c r="G30" s="71">
        <v>687350</v>
      </c>
      <c r="H30" s="7">
        <f t="shared" si="1"/>
        <v>812650</v>
      </c>
      <c r="I30" s="7">
        <f t="shared" si="0"/>
        <v>45.823333333333331</v>
      </c>
    </row>
    <row r="31" spans="1:9">
      <c r="A31" s="3" t="s">
        <v>5</v>
      </c>
      <c r="B31" s="3" t="s">
        <v>41</v>
      </c>
      <c r="C31" s="4" t="s">
        <v>42</v>
      </c>
      <c r="D31" s="3" t="s">
        <v>22</v>
      </c>
      <c r="E31" s="4" t="s">
        <v>23</v>
      </c>
      <c r="F31" s="70">
        <v>2150000</v>
      </c>
      <c r="G31" s="71">
        <v>169414</v>
      </c>
      <c r="H31" s="7">
        <f t="shared" si="1"/>
        <v>1980586</v>
      </c>
      <c r="I31" s="7">
        <f t="shared" si="0"/>
        <v>7.8797209302325584</v>
      </c>
    </row>
    <row r="32" spans="1:9">
      <c r="A32" s="3" t="s">
        <v>5</v>
      </c>
      <c r="B32" s="3" t="s">
        <v>41</v>
      </c>
      <c r="C32" s="4" t="s">
        <v>42</v>
      </c>
      <c r="D32" s="3" t="s">
        <v>24</v>
      </c>
      <c r="E32" s="4" t="s">
        <v>25</v>
      </c>
      <c r="F32" s="70">
        <v>1400000</v>
      </c>
      <c r="G32" s="71">
        <v>280221</v>
      </c>
      <c r="H32" s="7">
        <f t="shared" si="1"/>
        <v>1119779</v>
      </c>
      <c r="I32" s="7">
        <f t="shared" si="0"/>
        <v>20.015785714285713</v>
      </c>
    </row>
    <row r="33" spans="1:9">
      <c r="A33" s="3" t="s">
        <v>5</v>
      </c>
      <c r="B33" s="3" t="s">
        <v>41</v>
      </c>
      <c r="C33" s="4" t="s">
        <v>42</v>
      </c>
      <c r="D33" s="3" t="s">
        <v>32</v>
      </c>
      <c r="E33" s="4" t="s">
        <v>33</v>
      </c>
      <c r="F33" s="70">
        <v>3000000</v>
      </c>
      <c r="G33" s="9">
        <v>0</v>
      </c>
      <c r="H33" s="7">
        <f t="shared" si="1"/>
        <v>3000000</v>
      </c>
      <c r="I33" s="7">
        <f t="shared" si="0"/>
        <v>0</v>
      </c>
    </row>
    <row r="34" spans="1:9">
      <c r="A34" s="3" t="s">
        <v>5</v>
      </c>
      <c r="B34" s="3" t="s">
        <v>43</v>
      </c>
      <c r="C34" s="4" t="s">
        <v>44</v>
      </c>
      <c r="D34" s="3">
        <v>420</v>
      </c>
      <c r="E34" s="4" t="s">
        <v>15</v>
      </c>
      <c r="F34" s="70">
        <v>500000</v>
      </c>
      <c r="G34" s="9">
        <v>0</v>
      </c>
      <c r="H34" s="7">
        <f t="shared" si="1"/>
        <v>500000</v>
      </c>
      <c r="I34" s="7">
        <f t="shared" si="0"/>
        <v>0</v>
      </c>
    </row>
    <row r="35" spans="1:9">
      <c r="A35" s="3" t="s">
        <v>5</v>
      </c>
      <c r="B35" s="3" t="s">
        <v>43</v>
      </c>
      <c r="C35" s="4" t="s">
        <v>44</v>
      </c>
      <c r="D35" s="3" t="s">
        <v>22</v>
      </c>
      <c r="E35" s="4" t="s">
        <v>23</v>
      </c>
      <c r="F35" s="70">
        <v>3500000</v>
      </c>
      <c r="G35" s="9">
        <v>0</v>
      </c>
      <c r="H35" s="7">
        <f t="shared" si="1"/>
        <v>3500000</v>
      </c>
      <c r="I35" s="7">
        <f t="shared" si="0"/>
        <v>0</v>
      </c>
    </row>
    <row r="36" spans="1:9">
      <c r="A36" s="3">
        <v>630</v>
      </c>
      <c r="B36" s="3">
        <v>27</v>
      </c>
      <c r="C36" s="4" t="s">
        <v>44</v>
      </c>
      <c r="D36" s="3">
        <v>426</v>
      </c>
      <c r="E36" s="4" t="s">
        <v>25</v>
      </c>
      <c r="F36" s="70">
        <v>1000000</v>
      </c>
      <c r="G36" s="9">
        <v>0</v>
      </c>
      <c r="H36" s="7">
        <f t="shared" si="1"/>
        <v>1000000</v>
      </c>
      <c r="I36" s="7">
        <f t="shared" si="0"/>
        <v>0</v>
      </c>
    </row>
    <row r="37" spans="1:9" ht="20">
      <c r="A37" s="3">
        <v>785</v>
      </c>
      <c r="B37" s="3">
        <v>28</v>
      </c>
      <c r="C37" s="4" t="s">
        <v>45</v>
      </c>
      <c r="D37" s="3">
        <v>420</v>
      </c>
      <c r="E37" s="4" t="s">
        <v>15</v>
      </c>
      <c r="F37" s="70">
        <v>900000</v>
      </c>
      <c r="G37" s="73">
        <v>853333</v>
      </c>
      <c r="H37" s="7">
        <f t="shared" si="1"/>
        <v>46667</v>
      </c>
      <c r="I37" s="7">
        <f t="shared" si="0"/>
        <v>94.814777777777778</v>
      </c>
    </row>
    <row r="38" spans="1:9" ht="20">
      <c r="A38" s="3" t="s">
        <v>210</v>
      </c>
      <c r="B38" s="3">
        <v>28</v>
      </c>
      <c r="C38" s="4" t="s">
        <v>45</v>
      </c>
      <c r="D38" s="3">
        <v>424</v>
      </c>
      <c r="E38" s="4" t="s">
        <v>21</v>
      </c>
      <c r="F38" s="70">
        <v>260000</v>
      </c>
      <c r="G38" s="73">
        <v>145831</v>
      </c>
      <c r="H38" s="7">
        <f t="shared" si="1"/>
        <v>114169</v>
      </c>
      <c r="I38" s="7">
        <f t="shared" si="0"/>
        <v>56.088846153846148</v>
      </c>
    </row>
    <row r="39" spans="1:9" ht="20">
      <c r="A39" s="3">
        <v>785</v>
      </c>
      <c r="B39" s="3">
        <v>28</v>
      </c>
      <c r="C39" s="4" t="s">
        <v>45</v>
      </c>
      <c r="D39" s="3">
        <v>425</v>
      </c>
      <c r="E39" s="4" t="s">
        <v>23</v>
      </c>
      <c r="F39" s="70">
        <v>1400000</v>
      </c>
      <c r="G39" s="73">
        <v>803875</v>
      </c>
      <c r="H39" s="7">
        <f t="shared" si="1"/>
        <v>596125</v>
      </c>
      <c r="I39" s="7">
        <f t="shared" si="0"/>
        <v>57.419642857142861</v>
      </c>
    </row>
    <row r="40" spans="1:9" ht="20">
      <c r="A40" s="3" t="s">
        <v>210</v>
      </c>
      <c r="B40" s="3">
        <v>28</v>
      </c>
      <c r="C40" s="4" t="s">
        <v>45</v>
      </c>
      <c r="D40" s="3">
        <v>426</v>
      </c>
      <c r="E40" s="4" t="s">
        <v>25</v>
      </c>
      <c r="F40" s="70">
        <v>300000</v>
      </c>
      <c r="G40" s="73">
        <v>241145</v>
      </c>
      <c r="H40" s="7">
        <f t="shared" si="1"/>
        <v>58855</v>
      </c>
      <c r="I40" s="7">
        <f t="shared" si="0"/>
        <v>80.381666666666661</v>
      </c>
    </row>
    <row r="41" spans="1:9" ht="20">
      <c r="A41" s="3" t="s">
        <v>210</v>
      </c>
      <c r="B41" s="3">
        <v>28</v>
      </c>
      <c r="C41" s="4" t="s">
        <v>45</v>
      </c>
      <c r="D41" s="3">
        <v>427</v>
      </c>
      <c r="E41" s="4" t="s">
        <v>27</v>
      </c>
      <c r="F41" s="70">
        <v>1090000</v>
      </c>
      <c r="G41" s="73">
        <v>926495</v>
      </c>
      <c r="H41" s="7">
        <f t="shared" si="1"/>
        <v>163505</v>
      </c>
      <c r="I41" s="7">
        <f t="shared" si="0"/>
        <v>84.999541284403662</v>
      </c>
    </row>
    <row r="42" spans="1:9" ht="20">
      <c r="A42" s="3">
        <v>785</v>
      </c>
      <c r="B42" s="3">
        <v>28</v>
      </c>
      <c r="C42" s="4" t="s">
        <v>45</v>
      </c>
      <c r="D42" s="3">
        <v>480</v>
      </c>
      <c r="E42" s="4" t="s">
        <v>30</v>
      </c>
      <c r="F42" s="70">
        <v>9600000</v>
      </c>
      <c r="G42" s="9">
        <v>0</v>
      </c>
      <c r="H42" s="7">
        <f t="shared" si="1"/>
        <v>9600000</v>
      </c>
      <c r="I42" s="7">
        <f t="shared" si="0"/>
        <v>0</v>
      </c>
    </row>
    <row r="43" spans="1:9" ht="20">
      <c r="A43" s="3">
        <v>785</v>
      </c>
      <c r="B43" s="3">
        <v>28</v>
      </c>
      <c r="C43" s="4" t="s">
        <v>45</v>
      </c>
      <c r="D43" s="3">
        <v>485</v>
      </c>
      <c r="E43" s="4" t="s">
        <v>48</v>
      </c>
      <c r="F43" s="70">
        <v>5650000</v>
      </c>
      <c r="G43" s="9">
        <v>0</v>
      </c>
      <c r="H43" s="7">
        <f t="shared" si="1"/>
        <v>5650000</v>
      </c>
      <c r="I43" s="7">
        <f t="shared" si="0"/>
        <v>0</v>
      </c>
    </row>
    <row r="44" spans="1:9">
      <c r="A44" s="100" t="s">
        <v>49</v>
      </c>
      <c r="B44" s="103"/>
      <c r="C44" s="103"/>
      <c r="D44" s="103"/>
      <c r="E44" s="104"/>
      <c r="F44" s="10">
        <f>SUM(F3:F43)</f>
        <v>904600000</v>
      </c>
      <c r="G44" s="11">
        <f>SUM(G3:G43)</f>
        <v>691270700</v>
      </c>
      <c r="H44" s="10">
        <f>SUM(F44-G44)</f>
        <v>213329300</v>
      </c>
      <c r="I44" s="10">
        <f t="shared" si="0"/>
        <v>76.417278355074075</v>
      </c>
    </row>
    <row r="46" spans="1:9">
      <c r="C46" t="s">
        <v>219</v>
      </c>
    </row>
    <row r="47" spans="1:9">
      <c r="C47" t="s">
        <v>220</v>
      </c>
    </row>
    <row r="48" spans="1:9">
      <c r="C48" t="s">
        <v>221</v>
      </c>
    </row>
  </sheetData>
  <protectedRanges>
    <protectedRange sqref="A1" name="Range1_1_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10" workbookViewId="0">
      <selection activeCell="I45" sqref="I45:J46"/>
    </sheetView>
  </sheetViews>
  <sheetFormatPr defaultColWidth="9" defaultRowHeight="14.5"/>
  <cols>
    <col min="1" max="1" width="6.7265625" customWidth="1"/>
    <col min="2" max="2" width="7.1796875" customWidth="1"/>
    <col min="3" max="3" width="31.81640625" customWidth="1"/>
    <col min="4" max="4" width="7.81640625" customWidth="1"/>
    <col min="5" max="5" width="26.1796875" customWidth="1"/>
    <col min="6" max="6" width="13.26953125" customWidth="1"/>
    <col min="7" max="8" width="14.7265625" customWidth="1"/>
    <col min="9" max="9" width="8.453125" customWidth="1"/>
  </cols>
  <sheetData>
    <row r="1" spans="1:9" ht="20.25" customHeight="1">
      <c r="A1" s="105" t="s">
        <v>244</v>
      </c>
      <c r="B1" s="106"/>
      <c r="C1" s="106"/>
      <c r="D1" s="106"/>
      <c r="E1" s="106"/>
      <c r="F1" s="106"/>
      <c r="G1" s="106"/>
      <c r="H1" s="106"/>
      <c r="I1" s="107"/>
    </row>
    <row r="2" spans="1:9">
      <c r="A2" s="1" t="s">
        <v>1</v>
      </c>
      <c r="B2" s="108" t="s">
        <v>2</v>
      </c>
      <c r="C2" s="109"/>
      <c r="D2" s="108" t="s">
        <v>3</v>
      </c>
      <c r="E2" s="109"/>
      <c r="F2" s="1" t="s">
        <v>4</v>
      </c>
      <c r="G2" s="2" t="s">
        <v>50</v>
      </c>
      <c r="H2" s="1" t="s">
        <v>51</v>
      </c>
      <c r="I2" s="1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70">
        <v>423750000</v>
      </c>
      <c r="G3" s="71">
        <v>376205595</v>
      </c>
      <c r="H3" s="7">
        <f>F3:F44-G3:G44</f>
        <v>47544405</v>
      </c>
      <c r="I3" s="7">
        <f t="shared" ref="I3:I44" si="0">G3/F3*100</f>
        <v>88.780081415929203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70">
        <v>164900000</v>
      </c>
      <c r="G4" s="71">
        <v>146278379</v>
      </c>
      <c r="H4" s="7">
        <f t="shared" ref="H4:H43" si="1">F4-G4</f>
        <v>18621621</v>
      </c>
      <c r="I4" s="7">
        <f t="shared" si="0"/>
        <v>88.707325045482108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70">
        <v>6000000</v>
      </c>
      <c r="G5" s="71">
        <v>509467</v>
      </c>
      <c r="H5" s="7">
        <f t="shared" si="1"/>
        <v>5490533</v>
      </c>
      <c r="I5" s="7">
        <f t="shared" si="0"/>
        <v>8.4911166666666666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70">
        <v>40000000</v>
      </c>
      <c r="G6" s="71">
        <v>38037994</v>
      </c>
      <c r="H6" s="7">
        <f t="shared" si="1"/>
        <v>1962006</v>
      </c>
      <c r="I6" s="7">
        <f t="shared" si="0"/>
        <v>95.094984999999994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70">
        <v>40000000</v>
      </c>
      <c r="G7" s="71">
        <v>34908680</v>
      </c>
      <c r="H7" s="7">
        <f t="shared" si="1"/>
        <v>5091320</v>
      </c>
      <c r="I7" s="7">
        <f t="shared" si="0"/>
        <v>87.271699999999996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70">
        <v>15000000</v>
      </c>
      <c r="G8" s="71">
        <v>6704502</v>
      </c>
      <c r="H8" s="7">
        <f t="shared" si="1"/>
        <v>8295498</v>
      </c>
      <c r="I8" s="7">
        <f t="shared" si="0"/>
        <v>44.696680000000001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70">
        <v>25000000</v>
      </c>
      <c r="G9" s="71">
        <v>19136019</v>
      </c>
      <c r="H9" s="7">
        <f t="shared" si="1"/>
        <v>5863981</v>
      </c>
      <c r="I9" s="7">
        <f t="shared" si="0"/>
        <v>76.544076000000004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70">
        <v>13000000</v>
      </c>
      <c r="G10" s="71">
        <v>10159224</v>
      </c>
      <c r="H10" s="7">
        <f t="shared" si="1"/>
        <v>2840776</v>
      </c>
      <c r="I10" s="7">
        <f t="shared" si="0"/>
        <v>78.147876923076922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70">
        <v>25000000</v>
      </c>
      <c r="G11" s="71">
        <v>20944584</v>
      </c>
      <c r="H11" s="7">
        <f t="shared" si="1"/>
        <v>4055416</v>
      </c>
      <c r="I11" s="7">
        <f t="shared" si="0"/>
        <v>83.778335999999996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70">
        <v>30700000</v>
      </c>
      <c r="G12" s="71">
        <v>24269854</v>
      </c>
      <c r="H12" s="7">
        <f t="shared" si="1"/>
        <v>6430146</v>
      </c>
      <c r="I12" s="7">
        <f t="shared" si="0"/>
        <v>79.054899022801308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70">
        <v>2000000</v>
      </c>
      <c r="G13" s="71">
        <v>1792664</v>
      </c>
      <c r="H13" s="7">
        <f t="shared" si="1"/>
        <v>207336</v>
      </c>
      <c r="I13" s="7">
        <f t="shared" si="0"/>
        <v>89.633200000000002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70">
        <v>45900000</v>
      </c>
      <c r="G14" s="71">
        <v>9377683</v>
      </c>
      <c r="H14" s="7">
        <f t="shared" si="1"/>
        <v>36522317</v>
      </c>
      <c r="I14" s="7">
        <f t="shared" si="0"/>
        <v>20.430681917211331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70">
        <v>2000000</v>
      </c>
      <c r="G15" s="71">
        <v>675250</v>
      </c>
      <c r="H15" s="7">
        <f t="shared" si="1"/>
        <v>1324750</v>
      </c>
      <c r="I15" s="7">
        <f t="shared" si="0"/>
        <v>33.762500000000003</v>
      </c>
    </row>
    <row r="16" spans="1:9" ht="21.75" customHeight="1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70">
        <v>10500000</v>
      </c>
      <c r="G16" s="71">
        <v>0</v>
      </c>
      <c r="H16" s="7">
        <f t="shared" si="1"/>
        <v>10500000</v>
      </c>
      <c r="I16" s="7">
        <f t="shared" si="0"/>
        <v>0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70">
        <v>7000000</v>
      </c>
      <c r="G17" s="76">
        <v>4576128</v>
      </c>
      <c r="H17" s="7">
        <f t="shared" si="1"/>
        <v>2423872</v>
      </c>
      <c r="I17" s="7">
        <f t="shared" si="0"/>
        <v>65.373257142857142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70">
        <v>2400000</v>
      </c>
      <c r="G18" s="76">
        <v>262526</v>
      </c>
      <c r="H18" s="7">
        <f t="shared" si="1"/>
        <v>2137474</v>
      </c>
      <c r="I18" s="7">
        <f t="shared" si="0"/>
        <v>10.938583333333334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70">
        <v>3400000</v>
      </c>
      <c r="G19" s="76">
        <v>681461</v>
      </c>
      <c r="H19" s="7">
        <f t="shared" si="1"/>
        <v>2718539</v>
      </c>
      <c r="I19" s="7">
        <f t="shared" si="0"/>
        <v>20.042970588235296</v>
      </c>
    </row>
    <row r="20" spans="1:9">
      <c r="A20" s="3" t="s">
        <v>5</v>
      </c>
      <c r="B20" s="3" t="s">
        <v>198</v>
      </c>
      <c r="C20" s="8" t="s">
        <v>36</v>
      </c>
      <c r="D20" s="3" t="s">
        <v>47</v>
      </c>
      <c r="E20" s="4" t="s">
        <v>30</v>
      </c>
      <c r="F20" s="70">
        <v>600000</v>
      </c>
      <c r="G20" s="5">
        <v>0</v>
      </c>
      <c r="H20" s="7">
        <f t="shared" si="1"/>
        <v>600000</v>
      </c>
      <c r="I20" s="7">
        <f t="shared" si="0"/>
        <v>0</v>
      </c>
    </row>
    <row r="21" spans="1:9">
      <c r="A21" s="3" t="s">
        <v>5</v>
      </c>
      <c r="B21" s="3" t="s">
        <v>198</v>
      </c>
      <c r="C21" s="8" t="s">
        <v>36</v>
      </c>
      <c r="D21" s="3" t="s">
        <v>200</v>
      </c>
      <c r="E21" s="4" t="s">
        <v>37</v>
      </c>
      <c r="F21" s="70">
        <v>5000000</v>
      </c>
      <c r="G21" s="73">
        <v>3994716</v>
      </c>
      <c r="H21" s="7">
        <f t="shared" si="1"/>
        <v>1005284</v>
      </c>
      <c r="I21" s="7">
        <f t="shared" si="0"/>
        <v>79.894319999999993</v>
      </c>
    </row>
    <row r="22" spans="1:9">
      <c r="A22" s="3" t="s">
        <v>5</v>
      </c>
      <c r="B22" s="3" t="s">
        <v>38</v>
      </c>
      <c r="C22" s="8" t="s">
        <v>39</v>
      </c>
      <c r="D22" s="3" t="s">
        <v>18</v>
      </c>
      <c r="E22" s="4" t="s">
        <v>19</v>
      </c>
      <c r="F22" s="70">
        <v>300000</v>
      </c>
      <c r="G22" s="73">
        <v>23600</v>
      </c>
      <c r="H22" s="7">
        <f t="shared" si="1"/>
        <v>276400</v>
      </c>
      <c r="I22" s="7">
        <f t="shared" si="0"/>
        <v>7.8666666666666663</v>
      </c>
    </row>
    <row r="23" spans="1:9">
      <c r="A23" s="3" t="s">
        <v>5</v>
      </c>
      <c r="B23" s="3" t="s">
        <v>38</v>
      </c>
      <c r="C23" s="8" t="s">
        <v>39</v>
      </c>
      <c r="D23" s="3" t="s">
        <v>20</v>
      </c>
      <c r="E23" s="4" t="s">
        <v>21</v>
      </c>
      <c r="F23" s="70">
        <v>2340000</v>
      </c>
      <c r="G23" s="5">
        <v>0</v>
      </c>
      <c r="H23" s="7">
        <f t="shared" si="1"/>
        <v>2340000</v>
      </c>
      <c r="I23" s="7">
        <f t="shared" si="0"/>
        <v>0</v>
      </c>
    </row>
    <row r="24" spans="1:9">
      <c r="A24" s="3" t="s">
        <v>5</v>
      </c>
      <c r="B24" s="3" t="s">
        <v>38</v>
      </c>
      <c r="C24" s="8" t="s">
        <v>39</v>
      </c>
      <c r="D24" s="3">
        <v>425</v>
      </c>
      <c r="E24" s="4" t="s">
        <v>23</v>
      </c>
      <c r="F24" s="70">
        <v>1500000</v>
      </c>
      <c r="G24" s="71">
        <v>103248</v>
      </c>
      <c r="H24" s="7">
        <f t="shared" si="1"/>
        <v>1396752</v>
      </c>
      <c r="I24" s="7">
        <f t="shared" si="0"/>
        <v>6.8832000000000004</v>
      </c>
    </row>
    <row r="25" spans="1:9">
      <c r="A25" s="3">
        <v>630</v>
      </c>
      <c r="B25" s="3">
        <v>23</v>
      </c>
      <c r="C25" s="8" t="s">
        <v>39</v>
      </c>
      <c r="D25" s="3">
        <v>426</v>
      </c>
      <c r="E25" s="4" t="s">
        <v>25</v>
      </c>
      <c r="F25" s="70">
        <v>1000000</v>
      </c>
      <c r="G25" s="71">
        <v>12000</v>
      </c>
      <c r="H25" s="7">
        <f t="shared" si="1"/>
        <v>988000</v>
      </c>
      <c r="I25" s="7">
        <f t="shared" si="0"/>
        <v>1.2</v>
      </c>
    </row>
    <row r="26" spans="1:9">
      <c r="A26" s="3">
        <v>630</v>
      </c>
      <c r="B26" s="3">
        <v>23</v>
      </c>
      <c r="C26" s="8" t="s">
        <v>39</v>
      </c>
      <c r="D26" s="3">
        <v>480</v>
      </c>
      <c r="E26" s="4" t="s">
        <v>30</v>
      </c>
      <c r="F26" s="70">
        <v>1600000</v>
      </c>
      <c r="G26" s="71">
        <v>319325</v>
      </c>
      <c r="H26" s="7">
        <f t="shared" si="1"/>
        <v>1280675</v>
      </c>
      <c r="I26" s="7">
        <f t="shared" si="0"/>
        <v>19.957812499999999</v>
      </c>
    </row>
    <row r="27" spans="1:9">
      <c r="A27" s="3">
        <v>630</v>
      </c>
      <c r="B27" s="3">
        <v>23</v>
      </c>
      <c r="C27" s="8" t="s">
        <v>39</v>
      </c>
      <c r="D27" s="3">
        <v>483</v>
      </c>
      <c r="E27" s="4" t="s">
        <v>31</v>
      </c>
      <c r="F27" s="70">
        <v>660000</v>
      </c>
      <c r="G27" s="71">
        <v>280840</v>
      </c>
      <c r="H27" s="7">
        <f t="shared" si="1"/>
        <v>379160</v>
      </c>
      <c r="I27" s="7">
        <f t="shared" si="0"/>
        <v>42.551515151515154</v>
      </c>
    </row>
    <row r="28" spans="1:9">
      <c r="A28" s="3">
        <v>630</v>
      </c>
      <c r="B28" s="3">
        <v>23</v>
      </c>
      <c r="C28" s="8" t="s">
        <v>39</v>
      </c>
      <c r="D28" s="3">
        <v>485</v>
      </c>
      <c r="E28" s="4" t="s">
        <v>215</v>
      </c>
      <c r="F28" s="70">
        <v>500000</v>
      </c>
      <c r="G28" s="71">
        <v>223335</v>
      </c>
      <c r="H28" s="7">
        <f t="shared" si="1"/>
        <v>276665</v>
      </c>
      <c r="I28" s="7">
        <f t="shared" si="0"/>
        <v>44.667000000000002</v>
      </c>
    </row>
    <row r="29" spans="1:9">
      <c r="A29" s="3">
        <v>25</v>
      </c>
      <c r="B29" s="3" t="s">
        <v>41</v>
      </c>
      <c r="C29" s="4" t="s">
        <v>42</v>
      </c>
      <c r="D29" s="3" t="s">
        <v>14</v>
      </c>
      <c r="E29" s="4" t="s">
        <v>15</v>
      </c>
      <c r="F29" s="70">
        <v>2300000</v>
      </c>
      <c r="G29" s="71">
        <v>1446709</v>
      </c>
      <c r="H29" s="7">
        <f t="shared" si="1"/>
        <v>853291</v>
      </c>
      <c r="I29" s="7">
        <f t="shared" si="0"/>
        <v>62.900391304347828</v>
      </c>
    </row>
    <row r="30" spans="1:9">
      <c r="A30" s="3">
        <v>630</v>
      </c>
      <c r="B30" s="3" t="s">
        <v>41</v>
      </c>
      <c r="C30" s="4" t="s">
        <v>42</v>
      </c>
      <c r="D30" s="3" t="s">
        <v>20</v>
      </c>
      <c r="E30" s="4" t="s">
        <v>21</v>
      </c>
      <c r="F30" s="70">
        <v>1500000</v>
      </c>
      <c r="G30" s="71">
        <v>758150</v>
      </c>
      <c r="H30" s="7">
        <f t="shared" si="1"/>
        <v>741850</v>
      </c>
      <c r="I30" s="7">
        <f t="shared" si="0"/>
        <v>50.543333333333329</v>
      </c>
    </row>
    <row r="31" spans="1:9">
      <c r="A31" s="3" t="s">
        <v>5</v>
      </c>
      <c r="B31" s="3" t="s">
        <v>41</v>
      </c>
      <c r="C31" s="4" t="s">
        <v>42</v>
      </c>
      <c r="D31" s="3" t="s">
        <v>22</v>
      </c>
      <c r="E31" s="4" t="s">
        <v>23</v>
      </c>
      <c r="F31" s="70">
        <v>2150000</v>
      </c>
      <c r="G31" s="71">
        <v>169414</v>
      </c>
      <c r="H31" s="7">
        <f t="shared" si="1"/>
        <v>1980586</v>
      </c>
      <c r="I31" s="7">
        <f t="shared" si="0"/>
        <v>7.8797209302325584</v>
      </c>
    </row>
    <row r="32" spans="1:9">
      <c r="A32" s="3" t="s">
        <v>5</v>
      </c>
      <c r="B32" s="3" t="s">
        <v>41</v>
      </c>
      <c r="C32" s="4" t="s">
        <v>42</v>
      </c>
      <c r="D32" s="3" t="s">
        <v>24</v>
      </c>
      <c r="E32" s="4" t="s">
        <v>25</v>
      </c>
      <c r="F32" s="70">
        <v>1400000</v>
      </c>
      <c r="G32" s="71">
        <v>397043</v>
      </c>
      <c r="H32" s="7">
        <f t="shared" si="1"/>
        <v>1002957</v>
      </c>
      <c r="I32" s="7">
        <f t="shared" si="0"/>
        <v>28.360214285714285</v>
      </c>
    </row>
    <row r="33" spans="1:9">
      <c r="A33" s="3" t="s">
        <v>5</v>
      </c>
      <c r="B33" s="3" t="s">
        <v>41</v>
      </c>
      <c r="C33" s="4" t="s">
        <v>42</v>
      </c>
      <c r="D33" s="3" t="s">
        <v>32</v>
      </c>
      <c r="E33" s="4" t="s">
        <v>33</v>
      </c>
      <c r="F33" s="70">
        <v>3000000</v>
      </c>
      <c r="G33" s="9">
        <v>0</v>
      </c>
      <c r="H33" s="7">
        <f t="shared" si="1"/>
        <v>3000000</v>
      </c>
      <c r="I33" s="7">
        <f t="shared" si="0"/>
        <v>0</v>
      </c>
    </row>
    <row r="34" spans="1:9">
      <c r="A34" s="3" t="s">
        <v>5</v>
      </c>
      <c r="B34" s="3" t="s">
        <v>43</v>
      </c>
      <c r="C34" s="4" t="s">
        <v>44</v>
      </c>
      <c r="D34" s="3">
        <v>420</v>
      </c>
      <c r="E34" s="4" t="s">
        <v>15</v>
      </c>
      <c r="F34" s="70">
        <v>500000</v>
      </c>
      <c r="G34" s="9">
        <v>0</v>
      </c>
      <c r="H34" s="7">
        <f t="shared" si="1"/>
        <v>500000</v>
      </c>
      <c r="I34" s="7">
        <f t="shared" si="0"/>
        <v>0</v>
      </c>
    </row>
    <row r="35" spans="1:9">
      <c r="A35" s="3" t="s">
        <v>5</v>
      </c>
      <c r="B35" s="3" t="s">
        <v>43</v>
      </c>
      <c r="C35" s="4" t="s">
        <v>44</v>
      </c>
      <c r="D35" s="3" t="s">
        <v>22</v>
      </c>
      <c r="E35" s="4" t="s">
        <v>23</v>
      </c>
      <c r="F35" s="70">
        <v>3500000</v>
      </c>
      <c r="G35" s="9">
        <v>0</v>
      </c>
      <c r="H35" s="7">
        <f t="shared" si="1"/>
        <v>3500000</v>
      </c>
      <c r="I35" s="7">
        <f t="shared" si="0"/>
        <v>0</v>
      </c>
    </row>
    <row r="36" spans="1:9">
      <c r="A36" s="3">
        <v>630</v>
      </c>
      <c r="B36" s="3">
        <v>27</v>
      </c>
      <c r="C36" s="4" t="s">
        <v>44</v>
      </c>
      <c r="D36" s="3">
        <v>426</v>
      </c>
      <c r="E36" s="4" t="s">
        <v>25</v>
      </c>
      <c r="F36" s="70">
        <v>1000000</v>
      </c>
      <c r="G36" s="9">
        <v>0</v>
      </c>
      <c r="H36" s="7">
        <f t="shared" si="1"/>
        <v>1000000</v>
      </c>
      <c r="I36" s="7">
        <f t="shared" si="0"/>
        <v>0</v>
      </c>
    </row>
    <row r="37" spans="1:9" ht="20">
      <c r="A37" s="3">
        <v>785</v>
      </c>
      <c r="B37" s="3">
        <v>28</v>
      </c>
      <c r="C37" s="4" t="s">
        <v>45</v>
      </c>
      <c r="D37" s="3">
        <v>420</v>
      </c>
      <c r="E37" s="4" t="s">
        <v>15</v>
      </c>
      <c r="F37" s="70">
        <v>900000</v>
      </c>
      <c r="G37" s="73">
        <v>853333</v>
      </c>
      <c r="H37" s="7">
        <f t="shared" si="1"/>
        <v>46667</v>
      </c>
      <c r="I37" s="7">
        <f t="shared" si="0"/>
        <v>94.814777777777778</v>
      </c>
    </row>
    <row r="38" spans="1:9" ht="20">
      <c r="A38" s="3" t="s">
        <v>210</v>
      </c>
      <c r="B38" s="3">
        <v>28</v>
      </c>
      <c r="C38" s="4" t="s">
        <v>45</v>
      </c>
      <c r="D38" s="3">
        <v>424</v>
      </c>
      <c r="E38" s="4" t="s">
        <v>21</v>
      </c>
      <c r="F38" s="70">
        <v>260000</v>
      </c>
      <c r="G38" s="73">
        <v>145831</v>
      </c>
      <c r="H38" s="7">
        <f t="shared" si="1"/>
        <v>114169</v>
      </c>
      <c r="I38" s="7">
        <f t="shared" si="0"/>
        <v>56.088846153846148</v>
      </c>
    </row>
    <row r="39" spans="1:9" ht="20">
      <c r="A39" s="3">
        <v>785</v>
      </c>
      <c r="B39" s="3">
        <v>28</v>
      </c>
      <c r="C39" s="4" t="s">
        <v>45</v>
      </c>
      <c r="D39" s="3">
        <v>425</v>
      </c>
      <c r="E39" s="4" t="s">
        <v>23</v>
      </c>
      <c r="F39" s="70">
        <v>1400000</v>
      </c>
      <c r="G39" s="73">
        <v>803875</v>
      </c>
      <c r="H39" s="7">
        <f t="shared" si="1"/>
        <v>596125</v>
      </c>
      <c r="I39" s="7">
        <f t="shared" si="0"/>
        <v>57.419642857142861</v>
      </c>
    </row>
    <row r="40" spans="1:9" ht="20">
      <c r="A40" s="3" t="s">
        <v>210</v>
      </c>
      <c r="B40" s="3">
        <v>28</v>
      </c>
      <c r="C40" s="4" t="s">
        <v>45</v>
      </c>
      <c r="D40" s="3">
        <v>426</v>
      </c>
      <c r="E40" s="4" t="s">
        <v>25</v>
      </c>
      <c r="F40" s="70">
        <v>300000</v>
      </c>
      <c r="G40" s="73">
        <v>241145</v>
      </c>
      <c r="H40" s="7">
        <f t="shared" si="1"/>
        <v>58855</v>
      </c>
      <c r="I40" s="7">
        <f t="shared" si="0"/>
        <v>80.381666666666661</v>
      </c>
    </row>
    <row r="41" spans="1:9" ht="20">
      <c r="A41" s="3" t="s">
        <v>210</v>
      </c>
      <c r="B41" s="3">
        <v>28</v>
      </c>
      <c r="C41" s="4" t="s">
        <v>45</v>
      </c>
      <c r="D41" s="3">
        <v>427</v>
      </c>
      <c r="E41" s="4" t="s">
        <v>27</v>
      </c>
      <c r="F41" s="70">
        <v>1090000</v>
      </c>
      <c r="G41" s="73">
        <v>926495</v>
      </c>
      <c r="H41" s="7">
        <f t="shared" si="1"/>
        <v>163505</v>
      </c>
      <c r="I41" s="7">
        <f t="shared" si="0"/>
        <v>84.999541284403662</v>
      </c>
    </row>
    <row r="42" spans="1:9" ht="20">
      <c r="A42" s="3">
        <v>785</v>
      </c>
      <c r="B42" s="3">
        <v>28</v>
      </c>
      <c r="C42" s="4" t="s">
        <v>45</v>
      </c>
      <c r="D42" s="3">
        <v>480</v>
      </c>
      <c r="E42" s="4" t="s">
        <v>30</v>
      </c>
      <c r="F42" s="70">
        <v>9600000</v>
      </c>
      <c r="G42" s="9">
        <v>0</v>
      </c>
      <c r="H42" s="7">
        <f t="shared" si="1"/>
        <v>9600000</v>
      </c>
      <c r="I42" s="7">
        <f t="shared" si="0"/>
        <v>0</v>
      </c>
    </row>
    <row r="43" spans="1:9" ht="20">
      <c r="A43" s="3">
        <v>785</v>
      </c>
      <c r="B43" s="3">
        <v>28</v>
      </c>
      <c r="C43" s="4" t="s">
        <v>45</v>
      </c>
      <c r="D43" s="3">
        <v>485</v>
      </c>
      <c r="E43" s="4" t="s">
        <v>48</v>
      </c>
      <c r="F43" s="70">
        <v>5650000</v>
      </c>
      <c r="G43" s="9">
        <v>0</v>
      </c>
      <c r="H43" s="7">
        <f t="shared" si="1"/>
        <v>5650000</v>
      </c>
      <c r="I43" s="7">
        <f t="shared" si="0"/>
        <v>0</v>
      </c>
    </row>
    <row r="44" spans="1:9">
      <c r="A44" s="100" t="s">
        <v>49</v>
      </c>
      <c r="B44" s="103"/>
      <c r="C44" s="103"/>
      <c r="D44" s="103"/>
      <c r="E44" s="104"/>
      <c r="F44" s="10">
        <f>SUM(F3:F43)</f>
        <v>904600000</v>
      </c>
      <c r="G44" s="11">
        <f>SUM(G3:G43)</f>
        <v>705219069</v>
      </c>
      <c r="H44" s="10">
        <f>SUM(F44-G44)</f>
        <v>199380931</v>
      </c>
      <c r="I44" s="10">
        <f t="shared" si="0"/>
        <v>77.95921611762104</v>
      </c>
    </row>
    <row r="46" spans="1:9">
      <c r="C46" t="s">
        <v>219</v>
      </c>
    </row>
    <row r="47" spans="1:9">
      <c r="C47" t="s">
        <v>220</v>
      </c>
    </row>
    <row r="48" spans="1:9">
      <c r="C48" t="s">
        <v>221</v>
      </c>
    </row>
  </sheetData>
  <protectedRanges>
    <protectedRange sqref="A1" name="Range1_1_1_1"/>
  </protectedRanges>
  <mergeCells count="4">
    <mergeCell ref="A1:I1"/>
    <mergeCell ref="B2:C2"/>
    <mergeCell ref="D2:E2"/>
    <mergeCell ref="A44:E44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R8" sqref="R8"/>
    </sheetView>
  </sheetViews>
  <sheetFormatPr defaultColWidth="9" defaultRowHeight="14.5"/>
  <cols>
    <col min="1" max="1" width="6.7265625" customWidth="1"/>
    <col min="2" max="2" width="7.1796875" customWidth="1"/>
    <col min="3" max="3" width="31.81640625" customWidth="1"/>
    <col min="4" max="4" width="7.81640625" customWidth="1"/>
    <col min="5" max="5" width="26.1796875" customWidth="1"/>
    <col min="6" max="6" width="13.26953125" customWidth="1"/>
    <col min="7" max="7" width="14.7265625" style="84" customWidth="1"/>
    <col min="8" max="8" width="14.7265625" customWidth="1"/>
    <col min="9" max="9" width="8.453125" customWidth="1"/>
  </cols>
  <sheetData>
    <row r="1" spans="1:9" ht="20.25" customHeight="1">
      <c r="A1" s="105" t="s">
        <v>248</v>
      </c>
      <c r="B1" s="106"/>
      <c r="C1" s="106"/>
      <c r="D1" s="106"/>
      <c r="E1" s="106"/>
      <c r="F1" s="106"/>
      <c r="G1" s="106"/>
      <c r="H1" s="106"/>
      <c r="I1" s="107"/>
    </row>
    <row r="2" spans="1:9">
      <c r="A2" s="80" t="s">
        <v>1</v>
      </c>
      <c r="B2" s="108" t="s">
        <v>2</v>
      </c>
      <c r="C2" s="109"/>
      <c r="D2" s="108" t="s">
        <v>3</v>
      </c>
      <c r="E2" s="109"/>
      <c r="F2" s="80" t="s">
        <v>4</v>
      </c>
      <c r="G2" s="2" t="s">
        <v>50</v>
      </c>
      <c r="H2" s="80" t="s">
        <v>51</v>
      </c>
      <c r="I2" s="80" t="s">
        <v>52</v>
      </c>
    </row>
    <row r="3" spans="1:9" ht="20">
      <c r="A3" s="3" t="s">
        <v>5</v>
      </c>
      <c r="B3" s="3" t="s">
        <v>6</v>
      </c>
      <c r="C3" s="4" t="s">
        <v>7</v>
      </c>
      <c r="D3" s="3" t="s">
        <v>8</v>
      </c>
      <c r="E3" s="4" t="s">
        <v>9</v>
      </c>
      <c r="F3" s="70">
        <v>418150000</v>
      </c>
      <c r="G3" s="83">
        <v>408768684</v>
      </c>
      <c r="H3" s="7">
        <f>F3:F45-G3:G45</f>
        <v>9381316</v>
      </c>
      <c r="I3" s="7">
        <f t="shared" ref="I3:I45" si="0">G3/F3*100</f>
        <v>97.756471122802822</v>
      </c>
    </row>
    <row r="4" spans="1:9" ht="20">
      <c r="A4" s="3" t="s">
        <v>5</v>
      </c>
      <c r="B4" s="3" t="s">
        <v>6</v>
      </c>
      <c r="C4" s="4" t="s">
        <v>7</v>
      </c>
      <c r="D4" s="3" t="s">
        <v>10</v>
      </c>
      <c r="E4" s="4" t="s">
        <v>11</v>
      </c>
      <c r="F4" s="70">
        <v>162900000</v>
      </c>
      <c r="G4" s="83">
        <v>158790228</v>
      </c>
      <c r="H4" s="7">
        <f t="shared" ref="H4:H44" si="1">F4-G4</f>
        <v>4109772</v>
      </c>
      <c r="I4" s="7">
        <f t="shared" si="0"/>
        <v>97.477119705340698</v>
      </c>
    </row>
    <row r="5" spans="1:9" ht="20">
      <c r="A5" s="3">
        <v>630</v>
      </c>
      <c r="B5" s="3">
        <v>20</v>
      </c>
      <c r="C5" s="4" t="s">
        <v>7</v>
      </c>
      <c r="D5" s="3">
        <v>404</v>
      </c>
      <c r="E5" s="4" t="s">
        <v>13</v>
      </c>
      <c r="F5" s="70">
        <v>6000000</v>
      </c>
      <c r="G5" s="83">
        <v>4060231</v>
      </c>
      <c r="H5" s="7">
        <f t="shared" si="1"/>
        <v>1939769</v>
      </c>
      <c r="I5" s="7">
        <f t="shared" si="0"/>
        <v>67.670516666666671</v>
      </c>
    </row>
    <row r="6" spans="1:9" ht="20">
      <c r="A6" s="3" t="s">
        <v>5</v>
      </c>
      <c r="B6" s="3" t="s">
        <v>6</v>
      </c>
      <c r="C6" s="4" t="s">
        <v>7</v>
      </c>
      <c r="D6" s="3" t="s">
        <v>14</v>
      </c>
      <c r="E6" s="4" t="s">
        <v>15</v>
      </c>
      <c r="F6" s="70">
        <v>42000000</v>
      </c>
      <c r="G6" s="83">
        <v>39638322</v>
      </c>
      <c r="H6" s="7">
        <f t="shared" si="1"/>
        <v>2361678</v>
      </c>
      <c r="I6" s="7">
        <f t="shared" si="0"/>
        <v>94.376957142857137</v>
      </c>
    </row>
    <row r="7" spans="1:9" ht="20">
      <c r="A7" s="3" t="s">
        <v>5</v>
      </c>
      <c r="B7" s="3" t="s">
        <v>6</v>
      </c>
      <c r="C7" s="4" t="s">
        <v>7</v>
      </c>
      <c r="D7" s="3" t="s">
        <v>16</v>
      </c>
      <c r="E7" s="4" t="s">
        <v>17</v>
      </c>
      <c r="F7" s="70">
        <v>45000000</v>
      </c>
      <c r="G7" s="83">
        <v>40237414</v>
      </c>
      <c r="H7" s="7">
        <f t="shared" si="1"/>
        <v>4762586</v>
      </c>
      <c r="I7" s="7">
        <f t="shared" si="0"/>
        <v>89.41647555555555</v>
      </c>
    </row>
    <row r="8" spans="1:9" ht="20">
      <c r="A8" s="3" t="s">
        <v>5</v>
      </c>
      <c r="B8" s="3" t="s">
        <v>6</v>
      </c>
      <c r="C8" s="4" t="s">
        <v>7</v>
      </c>
      <c r="D8" s="3" t="s">
        <v>18</v>
      </c>
      <c r="E8" s="4" t="s">
        <v>19</v>
      </c>
      <c r="F8" s="70">
        <v>15000000</v>
      </c>
      <c r="G8" s="83">
        <v>7567171</v>
      </c>
      <c r="H8" s="7">
        <f t="shared" si="1"/>
        <v>7432829</v>
      </c>
      <c r="I8" s="7">
        <f t="shared" si="0"/>
        <v>50.447806666666665</v>
      </c>
    </row>
    <row r="9" spans="1:9" ht="20">
      <c r="A9" s="3" t="s">
        <v>5</v>
      </c>
      <c r="B9" s="3" t="s">
        <v>6</v>
      </c>
      <c r="C9" s="4" t="s">
        <v>7</v>
      </c>
      <c r="D9" s="3" t="s">
        <v>20</v>
      </c>
      <c r="E9" s="4" t="s">
        <v>21</v>
      </c>
      <c r="F9" s="70">
        <v>25000000</v>
      </c>
      <c r="G9" s="83">
        <v>23724613</v>
      </c>
      <c r="H9" s="7">
        <f t="shared" si="1"/>
        <v>1275387</v>
      </c>
      <c r="I9" s="7">
        <f t="shared" si="0"/>
        <v>94.898452000000006</v>
      </c>
    </row>
    <row r="10" spans="1:9" ht="20">
      <c r="A10" s="3" t="s">
        <v>5</v>
      </c>
      <c r="B10" s="3" t="s">
        <v>6</v>
      </c>
      <c r="C10" s="4" t="s">
        <v>7</v>
      </c>
      <c r="D10" s="3" t="s">
        <v>22</v>
      </c>
      <c r="E10" s="4" t="s">
        <v>23</v>
      </c>
      <c r="F10" s="70">
        <v>13000000</v>
      </c>
      <c r="G10" s="83">
        <v>10696152</v>
      </c>
      <c r="H10" s="7">
        <f t="shared" si="1"/>
        <v>2303848</v>
      </c>
      <c r="I10" s="7">
        <f t="shared" si="0"/>
        <v>82.278092307692305</v>
      </c>
    </row>
    <row r="11" spans="1:9" ht="20">
      <c r="A11" s="3" t="s">
        <v>5</v>
      </c>
      <c r="B11" s="3" t="s">
        <v>6</v>
      </c>
      <c r="C11" s="4" t="s">
        <v>7</v>
      </c>
      <c r="D11" s="3" t="s">
        <v>24</v>
      </c>
      <c r="E11" s="4" t="s">
        <v>25</v>
      </c>
      <c r="F11" s="70">
        <v>25000000</v>
      </c>
      <c r="G11" s="83">
        <v>23204494</v>
      </c>
      <c r="H11" s="7">
        <f t="shared" si="1"/>
        <v>1795506</v>
      </c>
      <c r="I11" s="7">
        <f t="shared" si="0"/>
        <v>92.817976000000002</v>
      </c>
    </row>
    <row r="12" spans="1:9" ht="20">
      <c r="A12" s="3" t="s">
        <v>5</v>
      </c>
      <c r="B12" s="3" t="s">
        <v>6</v>
      </c>
      <c r="C12" s="4" t="s">
        <v>7</v>
      </c>
      <c r="D12" s="3" t="s">
        <v>26</v>
      </c>
      <c r="E12" s="4" t="s">
        <v>27</v>
      </c>
      <c r="F12" s="70">
        <v>30700000</v>
      </c>
      <c r="G12" s="83">
        <v>26937536</v>
      </c>
      <c r="H12" s="7">
        <f t="shared" si="1"/>
        <v>3762464</v>
      </c>
      <c r="I12" s="7">
        <f t="shared" si="0"/>
        <v>87.744416938110746</v>
      </c>
    </row>
    <row r="13" spans="1:9" ht="20">
      <c r="A13" s="3" t="s">
        <v>5</v>
      </c>
      <c r="B13" s="3" t="s">
        <v>6</v>
      </c>
      <c r="C13" s="4" t="s">
        <v>7</v>
      </c>
      <c r="D13" s="3" t="s">
        <v>28</v>
      </c>
      <c r="E13" s="4" t="s">
        <v>29</v>
      </c>
      <c r="F13" s="70">
        <v>2500000</v>
      </c>
      <c r="G13" s="83">
        <v>2090151</v>
      </c>
      <c r="H13" s="7">
        <f t="shared" si="1"/>
        <v>409849</v>
      </c>
      <c r="I13" s="7">
        <f t="shared" si="0"/>
        <v>83.606040000000007</v>
      </c>
    </row>
    <row r="14" spans="1:9" ht="20">
      <c r="A14" s="3" t="s">
        <v>5</v>
      </c>
      <c r="B14" s="3" t="s">
        <v>6</v>
      </c>
      <c r="C14" s="4" t="s">
        <v>7</v>
      </c>
      <c r="D14" s="3" t="s">
        <v>47</v>
      </c>
      <c r="E14" s="4" t="s">
        <v>30</v>
      </c>
      <c r="F14" s="70">
        <v>45900000</v>
      </c>
      <c r="G14" s="83">
        <v>27493022</v>
      </c>
      <c r="H14" s="7">
        <f t="shared" si="1"/>
        <v>18406978</v>
      </c>
      <c r="I14" s="7">
        <f t="shared" si="0"/>
        <v>59.897651416122002</v>
      </c>
    </row>
    <row r="15" spans="1:9" ht="20">
      <c r="A15" s="3" t="s">
        <v>5</v>
      </c>
      <c r="B15" s="3" t="s">
        <v>6</v>
      </c>
      <c r="C15" s="4" t="s">
        <v>7</v>
      </c>
      <c r="D15" s="3" t="s">
        <v>214</v>
      </c>
      <c r="E15" s="4" t="s">
        <v>31</v>
      </c>
      <c r="F15" s="70">
        <v>2000000</v>
      </c>
      <c r="G15" s="83">
        <v>675250</v>
      </c>
      <c r="H15" s="7">
        <f t="shared" si="1"/>
        <v>1324750</v>
      </c>
      <c r="I15" s="7">
        <f t="shared" si="0"/>
        <v>33.762500000000003</v>
      </c>
    </row>
    <row r="16" spans="1:9" ht="21.75" customHeight="1">
      <c r="A16" s="3" t="s">
        <v>5</v>
      </c>
      <c r="B16" s="3" t="s">
        <v>6</v>
      </c>
      <c r="C16" s="4" t="s">
        <v>7</v>
      </c>
      <c r="D16" s="3" t="s">
        <v>32</v>
      </c>
      <c r="E16" s="4" t="s">
        <v>215</v>
      </c>
      <c r="F16" s="70">
        <v>10500000</v>
      </c>
      <c r="G16" s="83">
        <v>90688</v>
      </c>
      <c r="H16" s="7">
        <f t="shared" si="1"/>
        <v>10409312</v>
      </c>
      <c r="I16" s="7">
        <f t="shared" si="0"/>
        <v>0.86369523809523807</v>
      </c>
    </row>
    <row r="17" spans="1:9">
      <c r="A17" s="3" t="s">
        <v>5</v>
      </c>
      <c r="B17" s="3" t="s">
        <v>34</v>
      </c>
      <c r="C17" s="8" t="s">
        <v>35</v>
      </c>
      <c r="D17" s="3" t="s">
        <v>22</v>
      </c>
      <c r="E17" s="4" t="s">
        <v>23</v>
      </c>
      <c r="F17" s="70">
        <v>7000000</v>
      </c>
      <c r="G17" s="83">
        <v>5010628</v>
      </c>
      <c r="H17" s="7">
        <f t="shared" si="1"/>
        <v>1989372</v>
      </c>
      <c r="I17" s="7">
        <f t="shared" si="0"/>
        <v>71.580399999999997</v>
      </c>
    </row>
    <row r="18" spans="1:9">
      <c r="A18" s="3" t="s">
        <v>5</v>
      </c>
      <c r="B18" s="3" t="s">
        <v>34</v>
      </c>
      <c r="C18" s="8" t="s">
        <v>35</v>
      </c>
      <c r="D18" s="3" t="s">
        <v>24</v>
      </c>
      <c r="E18" s="4" t="s">
        <v>25</v>
      </c>
      <c r="F18" s="70">
        <v>2400000</v>
      </c>
      <c r="G18" s="83">
        <v>262526</v>
      </c>
      <c r="H18" s="7">
        <f t="shared" si="1"/>
        <v>2137474</v>
      </c>
      <c r="I18" s="7">
        <f t="shared" si="0"/>
        <v>10.938583333333334</v>
      </c>
    </row>
    <row r="19" spans="1:9">
      <c r="A19" s="3" t="s">
        <v>5</v>
      </c>
      <c r="B19" s="3" t="s">
        <v>198</v>
      </c>
      <c r="C19" s="8" t="s">
        <v>36</v>
      </c>
      <c r="D19" s="3" t="s">
        <v>20</v>
      </c>
      <c r="E19" s="4" t="s">
        <v>21</v>
      </c>
      <c r="F19" s="70">
        <v>3400000</v>
      </c>
      <c r="G19" s="83">
        <v>1154700</v>
      </c>
      <c r="H19" s="7">
        <f t="shared" si="1"/>
        <v>2245300</v>
      </c>
      <c r="I19" s="7">
        <f t="shared" si="0"/>
        <v>33.961764705882352</v>
      </c>
    </row>
    <row r="20" spans="1:9">
      <c r="A20" s="3" t="s">
        <v>245</v>
      </c>
      <c r="B20" s="3">
        <v>22</v>
      </c>
      <c r="C20" s="8" t="s">
        <v>36</v>
      </c>
      <c r="D20" s="3">
        <v>425</v>
      </c>
      <c r="E20" s="4" t="s">
        <v>23</v>
      </c>
      <c r="F20" s="70">
        <v>100000</v>
      </c>
      <c r="G20" s="83">
        <v>74435</v>
      </c>
      <c r="H20" s="7">
        <f t="shared" si="1"/>
        <v>25565</v>
      </c>
      <c r="I20" s="7">
        <f t="shared" si="0"/>
        <v>74.435000000000002</v>
      </c>
    </row>
    <row r="21" spans="1:9">
      <c r="A21" s="3" t="s">
        <v>5</v>
      </c>
      <c r="B21" s="3" t="s">
        <v>198</v>
      </c>
      <c r="C21" s="8" t="s">
        <v>36</v>
      </c>
      <c r="D21" s="3" t="s">
        <v>47</v>
      </c>
      <c r="E21" s="4" t="s">
        <v>30</v>
      </c>
      <c r="F21" s="70">
        <v>600000</v>
      </c>
      <c r="G21" s="5">
        <v>0</v>
      </c>
      <c r="H21" s="7">
        <f t="shared" si="1"/>
        <v>600000</v>
      </c>
      <c r="I21" s="7">
        <f t="shared" si="0"/>
        <v>0</v>
      </c>
    </row>
    <row r="22" spans="1:9">
      <c r="A22" s="3" t="s">
        <v>5</v>
      </c>
      <c r="B22" s="3" t="s">
        <v>198</v>
      </c>
      <c r="C22" s="8" t="s">
        <v>36</v>
      </c>
      <c r="D22" s="3" t="s">
        <v>200</v>
      </c>
      <c r="E22" s="4" t="s">
        <v>37</v>
      </c>
      <c r="F22" s="70">
        <v>5000000</v>
      </c>
      <c r="G22" s="83">
        <v>3994716</v>
      </c>
      <c r="H22" s="7">
        <f t="shared" si="1"/>
        <v>1005284</v>
      </c>
      <c r="I22" s="7">
        <f t="shared" si="0"/>
        <v>79.894319999999993</v>
      </c>
    </row>
    <row r="23" spans="1:9">
      <c r="A23" s="3" t="s">
        <v>5</v>
      </c>
      <c r="B23" s="3" t="s">
        <v>38</v>
      </c>
      <c r="C23" s="8" t="s">
        <v>39</v>
      </c>
      <c r="D23" s="3" t="s">
        <v>18</v>
      </c>
      <c r="E23" s="4" t="s">
        <v>19</v>
      </c>
      <c r="F23" s="70">
        <v>300000</v>
      </c>
      <c r="G23" s="83">
        <v>108501</v>
      </c>
      <c r="H23" s="7">
        <f t="shared" si="1"/>
        <v>191499</v>
      </c>
      <c r="I23" s="7">
        <f t="shared" si="0"/>
        <v>36.167000000000002</v>
      </c>
    </row>
    <row r="24" spans="1:9">
      <c r="A24" s="3" t="s">
        <v>5</v>
      </c>
      <c r="B24" s="3" t="s">
        <v>38</v>
      </c>
      <c r="C24" s="8" t="s">
        <v>39</v>
      </c>
      <c r="D24" s="3" t="s">
        <v>20</v>
      </c>
      <c r="E24" s="4" t="s">
        <v>21</v>
      </c>
      <c r="F24" s="70">
        <v>2340000</v>
      </c>
      <c r="G24" s="83">
        <v>137958</v>
      </c>
      <c r="H24" s="7">
        <f t="shared" si="1"/>
        <v>2202042</v>
      </c>
      <c r="I24" s="7">
        <f t="shared" si="0"/>
        <v>5.8956410256410257</v>
      </c>
    </row>
    <row r="25" spans="1:9">
      <c r="A25" s="3" t="s">
        <v>5</v>
      </c>
      <c r="B25" s="3" t="s">
        <v>38</v>
      </c>
      <c r="C25" s="8" t="s">
        <v>39</v>
      </c>
      <c r="D25" s="3">
        <v>425</v>
      </c>
      <c r="E25" s="4" t="s">
        <v>23</v>
      </c>
      <c r="F25" s="70">
        <v>1500000</v>
      </c>
      <c r="G25" s="83">
        <v>105973</v>
      </c>
      <c r="H25" s="7">
        <f t="shared" si="1"/>
        <v>1394027</v>
      </c>
      <c r="I25" s="7">
        <f t="shared" si="0"/>
        <v>7.0648666666666662</v>
      </c>
    </row>
    <row r="26" spans="1:9">
      <c r="A26" s="3">
        <v>630</v>
      </c>
      <c r="B26" s="3">
        <v>23</v>
      </c>
      <c r="C26" s="8" t="s">
        <v>39</v>
      </c>
      <c r="D26" s="3">
        <v>426</v>
      </c>
      <c r="E26" s="4" t="s">
        <v>25</v>
      </c>
      <c r="F26" s="70">
        <v>1000000</v>
      </c>
      <c r="G26" s="83">
        <v>12000</v>
      </c>
      <c r="H26" s="7">
        <f t="shared" si="1"/>
        <v>988000</v>
      </c>
      <c r="I26" s="7">
        <f t="shared" si="0"/>
        <v>1.2</v>
      </c>
    </row>
    <row r="27" spans="1:9">
      <c r="A27" s="3">
        <v>630</v>
      </c>
      <c r="B27" s="3">
        <v>23</v>
      </c>
      <c r="C27" s="8" t="s">
        <v>39</v>
      </c>
      <c r="D27" s="3">
        <v>480</v>
      </c>
      <c r="E27" s="4" t="s">
        <v>30</v>
      </c>
      <c r="F27" s="70">
        <v>1600000</v>
      </c>
      <c r="G27" s="83">
        <v>319325</v>
      </c>
      <c r="H27" s="7">
        <f t="shared" si="1"/>
        <v>1280675</v>
      </c>
      <c r="I27" s="7">
        <f t="shared" si="0"/>
        <v>19.957812499999999</v>
      </c>
    </row>
    <row r="28" spans="1:9">
      <c r="A28" s="3">
        <v>630</v>
      </c>
      <c r="B28" s="3">
        <v>23</v>
      </c>
      <c r="C28" s="8" t="s">
        <v>39</v>
      </c>
      <c r="D28" s="3">
        <v>483</v>
      </c>
      <c r="E28" s="4" t="s">
        <v>31</v>
      </c>
      <c r="F28" s="70">
        <v>660000</v>
      </c>
      <c r="G28" s="83">
        <v>375877</v>
      </c>
      <c r="H28" s="7">
        <f t="shared" si="1"/>
        <v>284123</v>
      </c>
      <c r="I28" s="7">
        <f t="shared" si="0"/>
        <v>56.951060606060608</v>
      </c>
    </row>
    <row r="29" spans="1:9">
      <c r="A29" s="3">
        <v>630</v>
      </c>
      <c r="B29" s="3">
        <v>23</v>
      </c>
      <c r="C29" s="8" t="s">
        <v>39</v>
      </c>
      <c r="D29" s="3">
        <v>485</v>
      </c>
      <c r="E29" s="4" t="s">
        <v>215</v>
      </c>
      <c r="F29" s="70">
        <v>500000</v>
      </c>
      <c r="G29" s="83">
        <v>223335</v>
      </c>
      <c r="H29" s="7">
        <f t="shared" si="1"/>
        <v>276665</v>
      </c>
      <c r="I29" s="7">
        <f t="shared" si="0"/>
        <v>44.667000000000002</v>
      </c>
    </row>
    <row r="30" spans="1:9">
      <c r="A30" s="3">
        <v>25</v>
      </c>
      <c r="B30" s="3" t="s">
        <v>41</v>
      </c>
      <c r="C30" s="4" t="s">
        <v>42</v>
      </c>
      <c r="D30" s="3" t="s">
        <v>14</v>
      </c>
      <c r="E30" s="4" t="s">
        <v>15</v>
      </c>
      <c r="F30" s="70">
        <v>2300000</v>
      </c>
      <c r="G30" s="83">
        <v>1566084</v>
      </c>
      <c r="H30" s="7">
        <f t="shared" si="1"/>
        <v>733916</v>
      </c>
      <c r="I30" s="7">
        <f t="shared" si="0"/>
        <v>68.090608695652179</v>
      </c>
    </row>
    <row r="31" spans="1:9">
      <c r="A31" s="3">
        <v>630</v>
      </c>
      <c r="B31" s="3" t="s">
        <v>41</v>
      </c>
      <c r="C31" s="4" t="s">
        <v>42</v>
      </c>
      <c r="D31" s="3" t="s">
        <v>20</v>
      </c>
      <c r="E31" s="4" t="s">
        <v>21</v>
      </c>
      <c r="F31" s="70">
        <v>1500000</v>
      </c>
      <c r="G31" s="83">
        <v>758150</v>
      </c>
      <c r="H31" s="7">
        <f t="shared" si="1"/>
        <v>741850</v>
      </c>
      <c r="I31" s="7">
        <f t="shared" si="0"/>
        <v>50.543333333333329</v>
      </c>
    </row>
    <row r="32" spans="1:9">
      <c r="A32" s="3" t="s">
        <v>5</v>
      </c>
      <c r="B32" s="3" t="s">
        <v>41</v>
      </c>
      <c r="C32" s="4" t="s">
        <v>42</v>
      </c>
      <c r="D32" s="3" t="s">
        <v>22</v>
      </c>
      <c r="E32" s="4" t="s">
        <v>23</v>
      </c>
      <c r="F32" s="70">
        <v>2150000</v>
      </c>
      <c r="G32" s="83">
        <v>246162</v>
      </c>
      <c r="H32" s="7">
        <f t="shared" si="1"/>
        <v>1903838</v>
      </c>
      <c r="I32" s="7">
        <f t="shared" si="0"/>
        <v>11.449395348837209</v>
      </c>
    </row>
    <row r="33" spans="1:9">
      <c r="A33" s="3" t="s">
        <v>5</v>
      </c>
      <c r="B33" s="3" t="s">
        <v>41</v>
      </c>
      <c r="C33" s="4" t="s">
        <v>42</v>
      </c>
      <c r="D33" s="3" t="s">
        <v>24</v>
      </c>
      <c r="E33" s="4" t="s">
        <v>25</v>
      </c>
      <c r="F33" s="70">
        <v>1400000</v>
      </c>
      <c r="G33" s="83">
        <v>419051</v>
      </c>
      <c r="H33" s="7">
        <f t="shared" si="1"/>
        <v>980949</v>
      </c>
      <c r="I33" s="7">
        <f t="shared" si="0"/>
        <v>29.932214285714288</v>
      </c>
    </row>
    <row r="34" spans="1:9">
      <c r="A34" s="3" t="s">
        <v>5</v>
      </c>
      <c r="B34" s="3" t="s">
        <v>41</v>
      </c>
      <c r="C34" s="4" t="s">
        <v>42</v>
      </c>
      <c r="D34" s="3" t="s">
        <v>32</v>
      </c>
      <c r="E34" s="4" t="s">
        <v>33</v>
      </c>
      <c r="F34" s="70">
        <v>3000000</v>
      </c>
      <c r="G34" s="83">
        <v>399000</v>
      </c>
      <c r="H34" s="7">
        <f t="shared" si="1"/>
        <v>2601000</v>
      </c>
      <c r="I34" s="7">
        <f t="shared" si="0"/>
        <v>13.3</v>
      </c>
    </row>
    <row r="35" spans="1:9">
      <c r="A35" s="3" t="s">
        <v>5</v>
      </c>
      <c r="B35" s="3" t="s">
        <v>43</v>
      </c>
      <c r="C35" s="4" t="s">
        <v>44</v>
      </c>
      <c r="D35" s="3">
        <v>420</v>
      </c>
      <c r="E35" s="4" t="s">
        <v>15</v>
      </c>
      <c r="F35" s="70">
        <v>500000</v>
      </c>
      <c r="G35" s="9">
        <v>0</v>
      </c>
      <c r="H35" s="7">
        <f t="shared" si="1"/>
        <v>500000</v>
      </c>
      <c r="I35" s="7">
        <f t="shared" si="0"/>
        <v>0</v>
      </c>
    </row>
    <row r="36" spans="1:9">
      <c r="A36" s="3" t="s">
        <v>5</v>
      </c>
      <c r="B36" s="3" t="s">
        <v>43</v>
      </c>
      <c r="C36" s="4" t="s">
        <v>44</v>
      </c>
      <c r="D36" s="3" t="s">
        <v>22</v>
      </c>
      <c r="E36" s="4" t="s">
        <v>23</v>
      </c>
      <c r="F36" s="70">
        <v>3500000</v>
      </c>
      <c r="G36" s="9">
        <v>0</v>
      </c>
      <c r="H36" s="7">
        <f t="shared" si="1"/>
        <v>3500000</v>
      </c>
      <c r="I36" s="7">
        <f t="shared" si="0"/>
        <v>0</v>
      </c>
    </row>
    <row r="37" spans="1:9">
      <c r="A37" s="3">
        <v>630</v>
      </c>
      <c r="B37" s="3">
        <v>27</v>
      </c>
      <c r="C37" s="4" t="s">
        <v>44</v>
      </c>
      <c r="D37" s="3">
        <v>426</v>
      </c>
      <c r="E37" s="4" t="s">
        <v>25</v>
      </c>
      <c r="F37" s="70">
        <v>1000000</v>
      </c>
      <c r="G37" s="9">
        <v>0</v>
      </c>
      <c r="H37" s="7">
        <f t="shared" si="1"/>
        <v>1000000</v>
      </c>
      <c r="I37" s="7">
        <f t="shared" si="0"/>
        <v>0</v>
      </c>
    </row>
    <row r="38" spans="1:9" ht="20">
      <c r="A38" s="3">
        <v>785</v>
      </c>
      <c r="B38" s="3">
        <v>28</v>
      </c>
      <c r="C38" s="4" t="s">
        <v>45</v>
      </c>
      <c r="D38" s="3">
        <v>420</v>
      </c>
      <c r="E38" s="4" t="s">
        <v>15</v>
      </c>
      <c r="F38" s="70">
        <v>900000</v>
      </c>
      <c r="G38" s="83">
        <v>853333</v>
      </c>
      <c r="H38" s="7">
        <f t="shared" si="1"/>
        <v>46667</v>
      </c>
      <c r="I38" s="7">
        <f t="shared" si="0"/>
        <v>94.814777777777778</v>
      </c>
    </row>
    <row r="39" spans="1:9" ht="20">
      <c r="A39" s="3" t="s">
        <v>210</v>
      </c>
      <c r="B39" s="3">
        <v>28</v>
      </c>
      <c r="C39" s="4" t="s">
        <v>45</v>
      </c>
      <c r="D39" s="3">
        <v>424</v>
      </c>
      <c r="E39" s="4" t="s">
        <v>21</v>
      </c>
      <c r="F39" s="70">
        <v>260000</v>
      </c>
      <c r="G39" s="83">
        <v>173331</v>
      </c>
      <c r="H39" s="7">
        <f t="shared" si="1"/>
        <v>86669</v>
      </c>
      <c r="I39" s="7">
        <f t="shared" si="0"/>
        <v>66.665769230769229</v>
      </c>
    </row>
    <row r="40" spans="1:9" ht="20">
      <c r="A40" s="3">
        <v>785</v>
      </c>
      <c r="B40" s="3">
        <v>28</v>
      </c>
      <c r="C40" s="4" t="s">
        <v>45</v>
      </c>
      <c r="D40" s="3">
        <v>425</v>
      </c>
      <c r="E40" s="4" t="s">
        <v>23</v>
      </c>
      <c r="F40" s="70">
        <v>1400000</v>
      </c>
      <c r="G40" s="83">
        <v>803875</v>
      </c>
      <c r="H40" s="7">
        <f t="shared" si="1"/>
        <v>596125</v>
      </c>
      <c r="I40" s="7">
        <f t="shared" si="0"/>
        <v>57.419642857142861</v>
      </c>
    </row>
    <row r="41" spans="1:9" ht="20">
      <c r="A41" s="3" t="s">
        <v>210</v>
      </c>
      <c r="B41" s="3">
        <v>28</v>
      </c>
      <c r="C41" s="4" t="s">
        <v>45</v>
      </c>
      <c r="D41" s="3">
        <v>426</v>
      </c>
      <c r="E41" s="4" t="s">
        <v>25</v>
      </c>
      <c r="F41" s="70">
        <v>300000</v>
      </c>
      <c r="G41" s="83">
        <v>241145</v>
      </c>
      <c r="H41" s="7">
        <f t="shared" si="1"/>
        <v>58855</v>
      </c>
      <c r="I41" s="7">
        <f t="shared" si="0"/>
        <v>80.381666666666661</v>
      </c>
    </row>
    <row r="42" spans="1:9" ht="20">
      <c r="A42" s="3" t="s">
        <v>210</v>
      </c>
      <c r="B42" s="3">
        <v>28</v>
      </c>
      <c r="C42" s="4" t="s">
        <v>45</v>
      </c>
      <c r="D42" s="3">
        <v>427</v>
      </c>
      <c r="E42" s="4" t="s">
        <v>27</v>
      </c>
      <c r="F42" s="70">
        <v>1090000</v>
      </c>
      <c r="G42" s="83">
        <v>926495</v>
      </c>
      <c r="H42" s="7">
        <f t="shared" si="1"/>
        <v>163505</v>
      </c>
      <c r="I42" s="7">
        <f t="shared" si="0"/>
        <v>84.999541284403662</v>
      </c>
    </row>
    <row r="43" spans="1:9" ht="20">
      <c r="A43" s="3">
        <v>785</v>
      </c>
      <c r="B43" s="3">
        <v>28</v>
      </c>
      <c r="C43" s="4" t="s">
        <v>45</v>
      </c>
      <c r="D43" s="3">
        <v>480</v>
      </c>
      <c r="E43" s="4" t="s">
        <v>30</v>
      </c>
      <c r="F43" s="70">
        <v>9600000</v>
      </c>
      <c r="G43" s="83">
        <v>1493630</v>
      </c>
      <c r="H43" s="7">
        <f t="shared" si="1"/>
        <v>8106370</v>
      </c>
      <c r="I43" s="7">
        <f t="shared" si="0"/>
        <v>15.558645833333335</v>
      </c>
    </row>
    <row r="44" spans="1:9" ht="20">
      <c r="A44" s="3">
        <v>785</v>
      </c>
      <c r="B44" s="3">
        <v>28</v>
      </c>
      <c r="C44" s="4" t="s">
        <v>45</v>
      </c>
      <c r="D44" s="3">
        <v>485</v>
      </c>
      <c r="E44" s="4" t="s">
        <v>48</v>
      </c>
      <c r="F44" s="70">
        <v>5650000</v>
      </c>
      <c r="G44" s="83">
        <v>1648111</v>
      </c>
      <c r="H44" s="7">
        <f t="shared" si="1"/>
        <v>4001889</v>
      </c>
      <c r="I44" s="7">
        <f t="shared" si="0"/>
        <v>29.170106194690266</v>
      </c>
    </row>
    <row r="45" spans="1:9">
      <c r="A45" s="100" t="s">
        <v>49</v>
      </c>
      <c r="B45" s="103"/>
      <c r="C45" s="103"/>
      <c r="D45" s="103"/>
      <c r="E45" s="104"/>
      <c r="F45" s="10">
        <f>SUM(F3:F44)</f>
        <v>904600000</v>
      </c>
      <c r="G45" s="11">
        <f>SUM(G3:G44)</f>
        <v>795282297</v>
      </c>
      <c r="H45" s="10">
        <f>SUM(F45-G45)</f>
        <v>109317703</v>
      </c>
      <c r="I45" s="10">
        <f t="shared" si="0"/>
        <v>87.915354521335402</v>
      </c>
    </row>
    <row r="47" spans="1:9">
      <c r="C47" t="s">
        <v>219</v>
      </c>
    </row>
    <row r="48" spans="1:9">
      <c r="C48" t="s">
        <v>220</v>
      </c>
    </row>
    <row r="49" spans="3:3">
      <c r="C49" t="s">
        <v>221</v>
      </c>
    </row>
  </sheetData>
  <protectedRanges>
    <protectedRange sqref="A1" name="Range1_1_1_1"/>
  </protectedRanges>
  <mergeCells count="4">
    <mergeCell ref="A1:I1"/>
    <mergeCell ref="B2:C2"/>
    <mergeCell ref="D2:E2"/>
    <mergeCell ref="A45:E4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>
    <arrUserId title="Range7" rangeCreator="" othersAccessPermission="edit"/>
    <arrUserId title="Range6" rangeCreator="" othersAccessPermission="edit"/>
    <arrUserId title="Range5" rangeCreator="" othersAccessPermission="edit"/>
    <arrUserId title="Range4" rangeCreator="" othersAccessPermission="edit"/>
    <arrUserId title="Range3" rangeCreator="" othersAccessPermission="edit"/>
    <arrUserId title="Range2" rangeCreator="" othersAccessPermission="edit"/>
    <arrUserId title="Range1" rangeCreator="" othersAccessPermission="edit"/>
  </rangeList>
  <rangeList sheetStid="3" master="" otherUserPermission="visible">
    <arrUserId title="Range1" rangeCreator="" othersAccessPermission="edit"/>
  </rangeList>
  <rangeList sheetStid="4" master="" otherUserPermission="visible">
    <arrUserId title="Range1_1" rangeCreator="" othersAccessPermission="edit"/>
  </rangeList>
  <rangeList sheetStid="5" master="" otherUserPermission="visible">
    <arrUserId title="Range1_1_1" rangeCreator="" othersAccessPermission="edit"/>
  </rangeList>
  <rangeList sheetStid="6" master="" otherUserPermission="visible">
    <arrUserId title="Range1_1_1_1" rangeCreator="" othersAccessPermission="edit"/>
  </rangeList>
  <rangeList sheetStid="7" master="" otherUserPermission="visible">
    <arrUserId title="Range1_1_1_1" rangeCreator="" othersAccessPermission="edit"/>
  </rangeList>
  <rangeList sheetStid="8" master="" otherUserPermission="visible">
    <arrUserId title="Range1_1_1_1" rangeCreator="" othersAccessPermission="edit"/>
  </rangeList>
  <rangeList sheetStid="10" master="" otherUserPermission="visible">
    <arrUserId title="Range1_1" rangeCreator="" othersAccessPermission="edit"/>
  </rangeList>
  <rangeList sheetStid="11" master="" otherUserPermission="visible">
    <arrUserId title="Range1_1_1_1" rangeCreator="" othersAccessPermission="edit"/>
  </rangeList>
  <rangeList sheetStid="12" master="" otherUserPermission="visible">
    <arrUserId title="Range1_1_1_1" rangeCreator="" othersAccessPermission="edit"/>
  </rangeList>
  <rangeList sheetStid="13" master="" otherUserPermission="visible">
    <arrUserId title="Range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БУЏЕТ 2025</vt:lpstr>
      <vt:lpstr>ПОСТАВКА</vt:lpstr>
      <vt:lpstr>ИЗВРШУВАЊЕ</vt:lpstr>
      <vt:lpstr>31.01.2025</vt:lpstr>
      <vt:lpstr>28.02.2025</vt:lpstr>
      <vt:lpstr>31.03.2025</vt:lpstr>
      <vt:lpstr>30.04.2025</vt:lpstr>
      <vt:lpstr>31.05.2025</vt:lpstr>
      <vt:lpstr>буџет со ребаланс</vt:lpstr>
      <vt:lpstr>30.06.2025</vt:lpstr>
      <vt:lpstr>31.07.2025</vt:lpstr>
      <vt:lpstr>31.08.2025</vt:lpstr>
      <vt:lpstr>30.09.2025</vt:lpstr>
      <vt:lpstr>31.10.2025</vt:lpstr>
      <vt:lpstr>30.11.2025</vt:lpstr>
      <vt:lpstr>31.12.2025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Tasevska</dc:creator>
  <cp:lastModifiedBy>Biljana Doncevska</cp:lastModifiedBy>
  <cp:lastPrinted>2026-02-09T09:25:42Z</cp:lastPrinted>
  <dcterms:created xsi:type="dcterms:W3CDTF">2025-01-08T10:08:00Z</dcterms:created>
  <dcterms:modified xsi:type="dcterms:W3CDTF">2026-02-24T16:11:16Z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84390BAEDF144C93968C91BC13F3C2B6_12</vt:lpwstr>
  </property>
  <property fmtid="{D5CDD505-2E9C-101B-9397-08002B2CF9AE}" pid="3" name="KSOProductBuildVer">
    <vt:lpwstr>1033-12.2.0.22549</vt:lpwstr>
  </property>
</Properties>
</file>