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doncevska\Desktop\БД\open data\"/>
    </mc:Choice>
  </mc:AlternateContent>
  <bookViews>
    <workbookView xWindow="0" yWindow="0" windowWidth="17895" windowHeight="7365"/>
  </bookViews>
  <sheets>
    <sheet name="БУЏЕТ 2025" sheetId="1" r:id="rId1"/>
    <sheet name="ПОСТАВКА" sheetId="2" r:id="rId2"/>
    <sheet name="ИЗВРШУВАЊЕ" sheetId="3" r:id="rId3"/>
    <sheet name="31.01.2025" sheetId="4" r:id="rId4"/>
    <sheet name="28.02.2025" sheetId="5" r:id="rId5"/>
    <sheet name="31.03.2025" sheetId="6" r:id="rId6"/>
    <sheet name="30.04.2025" sheetId="7" r:id="rId7"/>
  </sheets>
  <externalReferences>
    <externalReference r:id="rId8"/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7" l="1"/>
  <c r="I44" i="7" s="1"/>
  <c r="F44" i="7"/>
  <c r="I43" i="7"/>
  <c r="H43" i="7"/>
  <c r="I42" i="7"/>
  <c r="H42" i="7"/>
  <c r="I41" i="7"/>
  <c r="H41" i="7"/>
  <c r="I40" i="7"/>
  <c r="H40" i="7"/>
  <c r="I39" i="7"/>
  <c r="H39" i="7"/>
  <c r="I38" i="7"/>
  <c r="H38" i="7"/>
  <c r="I37" i="7"/>
  <c r="H37" i="7"/>
  <c r="I36" i="7"/>
  <c r="H36" i="7"/>
  <c r="I35" i="7"/>
  <c r="G35" i="7"/>
  <c r="H35" i="7" s="1"/>
  <c r="G34" i="7"/>
  <c r="H34" i="7" s="1"/>
  <c r="I33" i="7"/>
  <c r="H33" i="7"/>
  <c r="I32" i="7"/>
  <c r="H32" i="7"/>
  <c r="I31" i="7"/>
  <c r="H31" i="7"/>
  <c r="I30" i="7"/>
  <c r="H30" i="7"/>
  <c r="I29" i="7"/>
  <c r="H29" i="7"/>
  <c r="I28" i="7"/>
  <c r="H28" i="7"/>
  <c r="I27" i="7"/>
  <c r="H27" i="7"/>
  <c r="I26" i="7"/>
  <c r="H26" i="7"/>
  <c r="I25" i="7"/>
  <c r="H25" i="7"/>
  <c r="I24" i="7"/>
  <c r="H24" i="7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6" i="7"/>
  <c r="H6" i="7"/>
  <c r="I5" i="7"/>
  <c r="H5" i="7"/>
  <c r="I4" i="7"/>
  <c r="H4" i="7"/>
  <c r="I3" i="7"/>
  <c r="H3" i="7"/>
  <c r="I34" i="7" l="1"/>
  <c r="H44" i="7"/>
  <c r="G44" i="6"/>
  <c r="I44" i="6" s="1"/>
  <c r="F44" i="6"/>
  <c r="H44" i="6" s="1"/>
  <c r="I43" i="6"/>
  <c r="H43" i="6"/>
  <c r="I42" i="6"/>
  <c r="H42" i="6"/>
  <c r="I41" i="6"/>
  <c r="H41" i="6"/>
  <c r="I40" i="6"/>
  <c r="H40" i="6"/>
  <c r="I39" i="6"/>
  <c r="H39" i="6"/>
  <c r="I38" i="6"/>
  <c r="H38" i="6"/>
  <c r="I37" i="6"/>
  <c r="H37" i="6"/>
  <c r="I36" i="6"/>
  <c r="H36" i="6"/>
  <c r="I35" i="6"/>
  <c r="H35" i="6"/>
  <c r="G35" i="6"/>
  <c r="G34" i="6"/>
  <c r="I34" i="6" s="1"/>
  <c r="I33" i="6"/>
  <c r="H33" i="6"/>
  <c r="I32" i="6"/>
  <c r="H32" i="6"/>
  <c r="I31" i="6"/>
  <c r="H31" i="6"/>
  <c r="I30" i="6"/>
  <c r="H30" i="6"/>
  <c r="I29" i="6"/>
  <c r="H29" i="6"/>
  <c r="I28" i="6"/>
  <c r="H28" i="6"/>
  <c r="I27" i="6"/>
  <c r="H27" i="6"/>
  <c r="I26" i="6"/>
  <c r="H26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  <c r="I5" i="6"/>
  <c r="H5" i="6"/>
  <c r="I4" i="6"/>
  <c r="H4" i="6"/>
  <c r="I3" i="6"/>
  <c r="H3" i="6"/>
  <c r="H34" i="6" l="1"/>
  <c r="F26" i="2"/>
  <c r="G101" i="2" l="1"/>
  <c r="G44" i="5" l="1"/>
  <c r="I44" i="5" s="1"/>
  <c r="F44" i="5"/>
  <c r="I43" i="5"/>
  <c r="H43" i="5"/>
  <c r="I42" i="5"/>
  <c r="H42" i="5"/>
  <c r="I41" i="5"/>
  <c r="H41" i="5"/>
  <c r="I40" i="5"/>
  <c r="H40" i="5"/>
  <c r="I39" i="5"/>
  <c r="H39" i="5"/>
  <c r="I38" i="5"/>
  <c r="H38" i="5"/>
  <c r="I37" i="5"/>
  <c r="H37" i="5"/>
  <c r="I36" i="5"/>
  <c r="H36" i="5"/>
  <c r="I35" i="5"/>
  <c r="H35" i="5"/>
  <c r="G35" i="5"/>
  <c r="G34" i="5"/>
  <c r="I34" i="5" s="1"/>
  <c r="I33" i="5"/>
  <c r="H33" i="5"/>
  <c r="I32" i="5"/>
  <c r="H32" i="5"/>
  <c r="I31" i="5"/>
  <c r="H31" i="5"/>
  <c r="I30" i="5"/>
  <c r="H30" i="5"/>
  <c r="I29" i="5"/>
  <c r="H29" i="5"/>
  <c r="I28" i="5"/>
  <c r="H28" i="5"/>
  <c r="I27" i="5"/>
  <c r="H27" i="5"/>
  <c r="I26" i="5"/>
  <c r="H26" i="5"/>
  <c r="I25" i="5"/>
  <c r="H25" i="5"/>
  <c r="I24" i="5"/>
  <c r="H24" i="5"/>
  <c r="I23" i="5"/>
  <c r="H23" i="5"/>
  <c r="I22" i="5"/>
  <c r="H22" i="5"/>
  <c r="I21" i="5"/>
  <c r="H21" i="5"/>
  <c r="I20" i="5"/>
  <c r="H20" i="5"/>
  <c r="I19" i="5"/>
  <c r="H19" i="5"/>
  <c r="I18" i="5"/>
  <c r="H18" i="5"/>
  <c r="I17" i="5"/>
  <c r="H17" i="5"/>
  <c r="I16" i="5"/>
  <c r="H16" i="5"/>
  <c r="I15" i="5"/>
  <c r="H15" i="5"/>
  <c r="I14" i="5"/>
  <c r="H14" i="5"/>
  <c r="I13" i="5"/>
  <c r="H13" i="5"/>
  <c r="I12" i="5"/>
  <c r="H12" i="5"/>
  <c r="I11" i="5"/>
  <c r="H11" i="5"/>
  <c r="I10" i="5"/>
  <c r="H10" i="5"/>
  <c r="I9" i="5"/>
  <c r="H9" i="5"/>
  <c r="I8" i="5"/>
  <c r="H8" i="5"/>
  <c r="I7" i="5"/>
  <c r="H7" i="5"/>
  <c r="I6" i="5"/>
  <c r="H6" i="5"/>
  <c r="I5" i="5"/>
  <c r="H5" i="5"/>
  <c r="I4" i="5"/>
  <c r="H4" i="5"/>
  <c r="I3" i="5"/>
  <c r="H3" i="5"/>
  <c r="H44" i="5" l="1"/>
  <c r="H34" i="5"/>
  <c r="H28" i="4"/>
  <c r="I28" i="4"/>
  <c r="F44" i="4"/>
  <c r="I43" i="4"/>
  <c r="H43" i="4"/>
  <c r="I42" i="4"/>
  <c r="H42" i="4"/>
  <c r="I41" i="4"/>
  <c r="H41" i="4"/>
  <c r="I40" i="4"/>
  <c r="H40" i="4"/>
  <c r="I39" i="4"/>
  <c r="H39" i="4"/>
  <c r="I38" i="4"/>
  <c r="H38" i="4"/>
  <c r="I37" i="4"/>
  <c r="H37" i="4"/>
  <c r="I36" i="4"/>
  <c r="H36" i="4"/>
  <c r="G35" i="4"/>
  <c r="I35" i="4" s="1"/>
  <c r="G34" i="4"/>
  <c r="I34" i="4" s="1"/>
  <c r="I33" i="4"/>
  <c r="H33" i="4"/>
  <c r="I32" i="4"/>
  <c r="H32" i="4"/>
  <c r="I31" i="4"/>
  <c r="H31" i="4"/>
  <c r="I30" i="4"/>
  <c r="H30" i="4"/>
  <c r="I29" i="4"/>
  <c r="H29" i="4"/>
  <c r="I27" i="4"/>
  <c r="H27" i="4"/>
  <c r="I26" i="4"/>
  <c r="H26" i="4"/>
  <c r="I25" i="4"/>
  <c r="I24" i="4"/>
  <c r="H24" i="4"/>
  <c r="I23" i="4"/>
  <c r="H23" i="4"/>
  <c r="I22" i="4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11" i="4"/>
  <c r="H11" i="4"/>
  <c r="I10" i="4"/>
  <c r="H10" i="4"/>
  <c r="I9" i="4"/>
  <c r="H9" i="4"/>
  <c r="I8" i="4"/>
  <c r="H8" i="4"/>
  <c r="I7" i="4"/>
  <c r="H7" i="4"/>
  <c r="I6" i="4"/>
  <c r="H6" i="4"/>
  <c r="I5" i="4"/>
  <c r="H5" i="4"/>
  <c r="I4" i="4"/>
  <c r="H4" i="4"/>
  <c r="I3" i="4"/>
  <c r="H3" i="4"/>
  <c r="H35" i="4" l="1"/>
  <c r="G44" i="4"/>
  <c r="H44" i="4" s="1"/>
  <c r="H34" i="4"/>
  <c r="H25" i="4"/>
  <c r="G131" i="2"/>
  <c r="G129" i="2"/>
  <c r="I44" i="4" l="1"/>
  <c r="F129" i="2" l="1"/>
  <c r="G39" i="3" l="1"/>
  <c r="H39" i="3" s="1"/>
  <c r="G36" i="3"/>
  <c r="G34" i="3"/>
  <c r="I34" i="3" s="1"/>
  <c r="G28" i="3"/>
  <c r="H28" i="3" s="1"/>
  <c r="G22" i="3"/>
  <c r="G20" i="3"/>
  <c r="F13" i="3"/>
  <c r="F44" i="3" s="1"/>
  <c r="I36" i="3"/>
  <c r="F127" i="2"/>
  <c r="F124" i="2"/>
  <c r="F122" i="2"/>
  <c r="F114" i="2"/>
  <c r="F111" i="2"/>
  <c r="F108" i="2"/>
  <c r="F105" i="2"/>
  <c r="F103" i="2"/>
  <c r="F101" i="2"/>
  <c r="F97" i="2"/>
  <c r="F94" i="2"/>
  <c r="F88" i="2"/>
  <c r="F84" i="2"/>
  <c r="F82" i="2"/>
  <c r="F76" i="2"/>
  <c r="F60" i="2"/>
  <c r="F52" i="2"/>
  <c r="F39" i="2"/>
  <c r="F18" i="2"/>
  <c r="F15" i="2"/>
  <c r="F10" i="2"/>
  <c r="F4" i="2"/>
  <c r="F22" i="1"/>
  <c r="F13" i="1"/>
  <c r="H182" i="2"/>
  <c r="G181" i="2"/>
  <c r="G43" i="3" s="1"/>
  <c r="I43" i="3" s="1"/>
  <c r="F181" i="2"/>
  <c r="H180" i="2"/>
  <c r="G179" i="2"/>
  <c r="F179" i="2"/>
  <c r="H178" i="2"/>
  <c r="G177" i="2"/>
  <c r="G41" i="3" s="1"/>
  <c r="I41" i="3" s="1"/>
  <c r="F177" i="2"/>
  <c r="H176" i="2"/>
  <c r="G175" i="2"/>
  <c r="G40" i="3" s="1"/>
  <c r="I40" i="3" s="1"/>
  <c r="F175" i="2"/>
  <c r="H175" i="2" s="1"/>
  <c r="H174" i="2"/>
  <c r="H173" i="2"/>
  <c r="G172" i="2"/>
  <c r="F172" i="2"/>
  <c r="H172" i="2" s="1"/>
  <c r="G170" i="2"/>
  <c r="G38" i="3" s="1"/>
  <c r="I38" i="3" s="1"/>
  <c r="F170" i="2"/>
  <c r="H169" i="2"/>
  <c r="H168" i="2"/>
  <c r="H167" i="2"/>
  <c r="H166" i="2"/>
  <c r="H165" i="2"/>
  <c r="G164" i="2"/>
  <c r="G37" i="3" s="1"/>
  <c r="I37" i="3" s="1"/>
  <c r="F164" i="2"/>
  <c r="H163" i="2"/>
  <c r="F162" i="2"/>
  <c r="I162" i="2" s="1"/>
  <c r="H161" i="2"/>
  <c r="G160" i="2"/>
  <c r="G35" i="3" s="1"/>
  <c r="F160" i="2"/>
  <c r="H159" i="2"/>
  <c r="G158" i="2"/>
  <c r="F158" i="2"/>
  <c r="H157" i="2"/>
  <c r="H156" i="2"/>
  <c r="G155" i="2"/>
  <c r="G33" i="3" s="1"/>
  <c r="F155" i="2"/>
  <c r="H154" i="2"/>
  <c r="H153" i="2"/>
  <c r="H152" i="2"/>
  <c r="H151" i="2"/>
  <c r="G150" i="2"/>
  <c r="F150" i="2"/>
  <c r="H149" i="2"/>
  <c r="H148" i="2"/>
  <c r="H147" i="2"/>
  <c r="H146" i="2"/>
  <c r="H145" i="2"/>
  <c r="H144" i="2"/>
  <c r="H143" i="2"/>
  <c r="G142" i="2"/>
  <c r="G31" i="3" s="1"/>
  <c r="F142" i="2"/>
  <c r="H141" i="2"/>
  <c r="H140" i="2"/>
  <c r="G139" i="2"/>
  <c r="F139" i="2"/>
  <c r="H138" i="2"/>
  <c r="H137" i="2"/>
  <c r="H136" i="2"/>
  <c r="H135" i="2"/>
  <c r="H134" i="2"/>
  <c r="H133" i="2"/>
  <c r="H132" i="2"/>
  <c r="F131" i="2"/>
  <c r="H128" i="2"/>
  <c r="G127" i="2"/>
  <c r="I127" i="2" s="1"/>
  <c r="H127" i="2"/>
  <c r="H126" i="2"/>
  <c r="H125" i="2"/>
  <c r="G124" i="2"/>
  <c r="G26" i="3" s="1"/>
  <c r="H123" i="2"/>
  <c r="G122" i="2"/>
  <c r="G25" i="3" s="1"/>
  <c r="H25" i="3" s="1"/>
  <c r="H121" i="2"/>
  <c r="H120" i="2"/>
  <c r="G119" i="2"/>
  <c r="G24" i="3" s="1"/>
  <c r="F119" i="2"/>
  <c r="H118" i="2"/>
  <c r="H117" i="2"/>
  <c r="G116" i="2"/>
  <c r="G23" i="3" s="1"/>
  <c r="F116" i="2"/>
  <c r="H115" i="2"/>
  <c r="G114" i="2"/>
  <c r="H112" i="2"/>
  <c r="G111" i="2"/>
  <c r="G21" i="3" s="1"/>
  <c r="H110" i="2"/>
  <c r="H109" i="2"/>
  <c r="G108" i="2"/>
  <c r="H107" i="2"/>
  <c r="H106" i="2"/>
  <c r="G105" i="2"/>
  <c r="G19" i="3" s="1"/>
  <c r="H104" i="2"/>
  <c r="G103" i="2"/>
  <c r="H102" i="2"/>
  <c r="G17" i="3"/>
  <c r="H17" i="3" s="1"/>
  <c r="H100" i="2"/>
  <c r="H99" i="2"/>
  <c r="H98" i="2"/>
  <c r="G97" i="2"/>
  <c r="H96" i="2"/>
  <c r="H95" i="2"/>
  <c r="G94" i="2"/>
  <c r="G15" i="3" s="1"/>
  <c r="H15" i="3" s="1"/>
  <c r="H93" i="2"/>
  <c r="H92" i="2"/>
  <c r="H91" i="2"/>
  <c r="H90" i="2"/>
  <c r="H89" i="2"/>
  <c r="G88" i="2"/>
  <c r="H87" i="2"/>
  <c r="H86" i="2"/>
  <c r="H85" i="2"/>
  <c r="G84" i="2"/>
  <c r="G13" i="3" s="1"/>
  <c r="H83" i="2"/>
  <c r="G82" i="2"/>
  <c r="H81" i="2"/>
  <c r="H80" i="2"/>
  <c r="H79" i="2"/>
  <c r="H78" i="2"/>
  <c r="H77" i="2"/>
  <c r="G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G60" i="2"/>
  <c r="H59" i="2"/>
  <c r="H58" i="2"/>
  <c r="H57" i="2"/>
  <c r="H56" i="2"/>
  <c r="H55" i="2"/>
  <c r="H54" i="2"/>
  <c r="H53" i="2"/>
  <c r="G52" i="2"/>
  <c r="G9" i="3" s="1"/>
  <c r="H9" i="3" s="1"/>
  <c r="H51" i="2"/>
  <c r="H50" i="2"/>
  <c r="H49" i="2"/>
  <c r="H48" i="2"/>
  <c r="H47" i="2"/>
  <c r="H46" i="2"/>
  <c r="H45" i="2"/>
  <c r="H44" i="2"/>
  <c r="H43" i="2"/>
  <c r="H42" i="2"/>
  <c r="H41" i="2"/>
  <c r="H40" i="2"/>
  <c r="G39" i="2"/>
  <c r="G8" i="3" s="1"/>
  <c r="H8" i="3" s="1"/>
  <c r="H38" i="2"/>
  <c r="H37" i="2"/>
  <c r="H36" i="2"/>
  <c r="H35" i="2"/>
  <c r="H34" i="2"/>
  <c r="H33" i="2"/>
  <c r="H32" i="2"/>
  <c r="H31" i="2"/>
  <c r="H30" i="2"/>
  <c r="H29" i="2"/>
  <c r="H28" i="2"/>
  <c r="H27" i="2"/>
  <c r="G26" i="2"/>
  <c r="G7" i="3" s="1"/>
  <c r="H7" i="3" s="1"/>
  <c r="H25" i="2"/>
  <c r="H24" i="2"/>
  <c r="H23" i="2"/>
  <c r="H22" i="2"/>
  <c r="H21" i="2"/>
  <c r="H20" i="2"/>
  <c r="H19" i="2"/>
  <c r="G18" i="2"/>
  <c r="G6" i="3" s="1"/>
  <c r="I6" i="3" s="1"/>
  <c r="H17" i="2"/>
  <c r="H16" i="2"/>
  <c r="G15" i="2"/>
  <c r="I15" i="2" s="1"/>
  <c r="H14" i="2"/>
  <c r="H13" i="2"/>
  <c r="H12" i="2"/>
  <c r="H11" i="2"/>
  <c r="G10" i="2"/>
  <c r="G4" i="3" s="1"/>
  <c r="I4" i="3" s="1"/>
  <c r="H9" i="2"/>
  <c r="H8" i="2"/>
  <c r="H7" i="2"/>
  <c r="H6" i="2"/>
  <c r="H5" i="2"/>
  <c r="G4" i="2"/>
  <c r="G3" i="3" s="1"/>
  <c r="H3" i="3" s="1"/>
  <c r="H170" i="2" l="1"/>
  <c r="I142" i="2"/>
  <c r="G10" i="3"/>
  <c r="H10" i="3" s="1"/>
  <c r="G183" i="2"/>
  <c r="H35" i="3"/>
  <c r="I35" i="3"/>
  <c r="I103" i="2"/>
  <c r="H116" i="2"/>
  <c r="H139" i="2"/>
  <c r="G27" i="3"/>
  <c r="H27" i="3" s="1"/>
  <c r="F183" i="2"/>
  <c r="H23" i="3"/>
  <c r="I39" i="3"/>
  <c r="G184" i="2"/>
  <c r="H82" i="2"/>
  <c r="I22" i="3"/>
  <c r="H26" i="3"/>
  <c r="I111" i="2"/>
  <c r="G30" i="3"/>
  <c r="H30" i="3" s="1"/>
  <c r="G29" i="3"/>
  <c r="H29" i="3" s="1"/>
  <c r="H164" i="2"/>
  <c r="G42" i="3"/>
  <c r="I42" i="3" s="1"/>
  <c r="G32" i="3"/>
  <c r="I32" i="3" s="1"/>
  <c r="I179" i="2"/>
  <c r="I122" i="2"/>
  <c r="I97" i="2"/>
  <c r="I82" i="2"/>
  <c r="I76" i="2"/>
  <c r="I26" i="2"/>
  <c r="H119" i="2"/>
  <c r="I160" i="2"/>
  <c r="H179" i="2"/>
  <c r="H88" i="2"/>
  <c r="I108" i="2"/>
  <c r="I60" i="2"/>
  <c r="I52" i="2"/>
  <c r="I150" i="2"/>
  <c r="I177" i="2"/>
  <c r="I31" i="3"/>
  <c r="H31" i="3"/>
  <c r="I19" i="3"/>
  <c r="H19" i="3"/>
  <c r="H33" i="3"/>
  <c r="I33" i="3"/>
  <c r="H20" i="3"/>
  <c r="I20" i="3"/>
  <c r="I24" i="3"/>
  <c r="H24" i="3"/>
  <c r="H39" i="2"/>
  <c r="H177" i="2"/>
  <c r="I18" i="2"/>
  <c r="H114" i="2"/>
  <c r="G11" i="3"/>
  <c r="H11" i="3" s="1"/>
  <c r="I10" i="2"/>
  <c r="I158" i="2"/>
  <c r="I170" i="2"/>
  <c r="I101" i="2"/>
  <c r="H18" i="2"/>
  <c r="H124" i="2"/>
  <c r="G16" i="3"/>
  <c r="I16" i="3" s="1"/>
  <c r="H122" i="2"/>
  <c r="G5" i="3"/>
  <c r="I5" i="3" s="1"/>
  <c r="H15" i="2"/>
  <c r="I119" i="2"/>
  <c r="I175" i="2"/>
  <c r="G12" i="3"/>
  <c r="I12" i="3" s="1"/>
  <c r="G18" i="3"/>
  <c r="I18" i="3" s="1"/>
  <c r="H60" i="2"/>
  <c r="I88" i="2"/>
  <c r="I94" i="2"/>
  <c r="I116" i="2"/>
  <c r="H101" i="2"/>
  <c r="I124" i="2"/>
  <c r="I164" i="2"/>
  <c r="I172" i="2"/>
  <c r="H84" i="2"/>
  <c r="I105" i="2"/>
  <c r="G14" i="3"/>
  <c r="H22" i="3"/>
  <c r="I25" i="3"/>
  <c r="I15" i="3"/>
  <c r="I23" i="3"/>
  <c r="H43" i="3"/>
  <c r="I9" i="3"/>
  <c r="H4" i="3"/>
  <c r="H13" i="3"/>
  <c r="I7" i="3"/>
  <c r="H37" i="3"/>
  <c r="H41" i="3"/>
  <c r="I21" i="3"/>
  <c r="I17" i="3"/>
  <c r="I8" i="3"/>
  <c r="H6" i="3"/>
  <c r="H21" i="3"/>
  <c r="I13" i="3"/>
  <c r="I3" i="3"/>
  <c r="H34" i="3"/>
  <c r="H36" i="3"/>
  <c r="H38" i="3"/>
  <c r="H40" i="3"/>
  <c r="H42" i="3"/>
  <c r="H160" i="2"/>
  <c r="I139" i="2"/>
  <c r="I129" i="2"/>
  <c r="H129" i="2"/>
  <c r="I181" i="2"/>
  <c r="F184" i="2"/>
  <c r="H142" i="2"/>
  <c r="I155" i="2"/>
  <c r="I131" i="2"/>
  <c r="I114" i="2"/>
  <c r="H105" i="2"/>
  <c r="I84" i="2"/>
  <c r="I39" i="2"/>
  <c r="I4" i="2"/>
  <c r="F44" i="1"/>
  <c r="H10" i="2"/>
  <c r="H162" i="2"/>
  <c r="H26" i="2"/>
  <c r="H108" i="2"/>
  <c r="H111" i="2"/>
  <c r="H150" i="2"/>
  <c r="H76" i="2"/>
  <c r="H94" i="2"/>
  <c r="H155" i="2"/>
  <c r="H4" i="2"/>
  <c r="H52" i="2"/>
  <c r="H97" i="2"/>
  <c r="H103" i="2"/>
  <c r="H131" i="2"/>
  <c r="H158" i="2"/>
  <c r="H181" i="2"/>
  <c r="I10" i="3" l="1"/>
  <c r="H5" i="3"/>
  <c r="H16" i="3"/>
  <c r="H32" i="3"/>
  <c r="I30" i="3"/>
  <c r="I29" i="3"/>
  <c r="H184" i="2"/>
  <c r="H18" i="3"/>
  <c r="I14" i="3"/>
  <c r="H14" i="3"/>
  <c r="H12" i="3"/>
  <c r="G44" i="3"/>
  <c r="I44" i="3" s="1"/>
  <c r="I11" i="3"/>
  <c r="I184" i="2"/>
  <c r="F185" i="2"/>
  <c r="I183" i="2"/>
  <c r="G185" i="2"/>
  <c r="H183" i="2"/>
  <c r="H44" i="3" l="1"/>
  <c r="I185" i="2"/>
  <c r="H185" i="2"/>
</calcChain>
</file>

<file path=xl/comments1.xml><?xml version="1.0" encoding="utf-8"?>
<comments xmlns="http://schemas.openxmlformats.org/spreadsheetml/2006/main">
  <authors>
    <author>pignjatovska</author>
  </authors>
  <commentList>
    <comment ref="G19" authorId="0" shapeId="0">
      <text>
        <r>
          <rPr>
            <b/>
            <sz val="9"/>
            <color indexed="81"/>
            <rFont val="Tahoma"/>
            <family val="2"/>
          </rPr>
          <t>pignjatovska: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pignjatovska: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<sst xmlns="http://schemas.openxmlformats.org/spreadsheetml/2006/main" count="1623" uniqueCount="224">
  <si>
    <t>Програма</t>
  </si>
  <si>
    <t>Поставка</t>
  </si>
  <si>
    <t>Буџет</t>
  </si>
  <si>
    <t>Реализирано</t>
  </si>
  <si>
    <t>Остаток</t>
  </si>
  <si>
    <t>Процент</t>
  </si>
  <si>
    <t>630</t>
  </si>
  <si>
    <t>20</t>
  </si>
  <si>
    <t>СОБРАНИЕ НА РЕПУБЛИКА МАКЕДОНИЈА</t>
  </si>
  <si>
    <t>401</t>
  </si>
  <si>
    <t>Основни плати</t>
  </si>
  <si>
    <t>401110</t>
  </si>
  <si>
    <t>Основни плати -функционери</t>
  </si>
  <si>
    <t>401120</t>
  </si>
  <si>
    <t>Основни плати - државни службеници</t>
  </si>
  <si>
    <t>401130</t>
  </si>
  <si>
    <t>Основни плати - други вработени</t>
  </si>
  <si>
    <t>401310</t>
  </si>
  <si>
    <t>Персонален данок на доход од плата</t>
  </si>
  <si>
    <t>Персонален данок на доход од надоместоци</t>
  </si>
  <si>
    <t>402</t>
  </si>
  <si>
    <t>Придонеси за социјално осигурување</t>
  </si>
  <si>
    <t>402110</t>
  </si>
  <si>
    <t>Основни придонеси за ПИО</t>
  </si>
  <si>
    <t>402210</t>
  </si>
  <si>
    <t>Основни придонеси за здравство</t>
  </si>
  <si>
    <t>402220</t>
  </si>
  <si>
    <t>Основен придонес за професионално заболување</t>
  </si>
  <si>
    <t>402310</t>
  </si>
  <si>
    <t>Основни продонеси до Агенцијата за вработување</t>
  </si>
  <si>
    <t>Надоместоци</t>
  </si>
  <si>
    <t>Надомест за годишен одмор</t>
  </si>
  <si>
    <t>Други надоместоци</t>
  </si>
  <si>
    <t>420</t>
  </si>
  <si>
    <t>Патни и дневни расходи</t>
  </si>
  <si>
    <t>420120</t>
  </si>
  <si>
    <t>Патување во земјата - патни расходи</t>
  </si>
  <si>
    <t>420130</t>
  </si>
  <si>
    <t>Патување во земјата - сместување</t>
  </si>
  <si>
    <t>Патување во земјата - други трошоци</t>
  </si>
  <si>
    <t>420210</t>
  </si>
  <si>
    <t>Патување во странство - хранарина (дневница)</t>
  </si>
  <si>
    <t>420220</t>
  </si>
  <si>
    <t>Патување во странство - патни расходи</t>
  </si>
  <si>
    <t>420230</t>
  </si>
  <si>
    <t>Патување во странство - сместување</t>
  </si>
  <si>
    <t>420240</t>
  </si>
  <si>
    <t>Патување во странство - споредни расходи</t>
  </si>
  <si>
    <t xml:space="preserve">Комунални услуги, греење, </t>
  </si>
  <si>
    <t>421110</t>
  </si>
  <si>
    <t>Електрична енергија</t>
  </si>
  <si>
    <t>421120</t>
  </si>
  <si>
    <t>Водовод и канализација</t>
  </si>
  <si>
    <t>421130</t>
  </si>
  <si>
    <t>Ѓубретарина</t>
  </si>
  <si>
    <t>421190</t>
  </si>
  <si>
    <t>Други комунални услуги</t>
  </si>
  <si>
    <t>421210</t>
  </si>
  <si>
    <t>Греење</t>
  </si>
  <si>
    <t>421310</t>
  </si>
  <si>
    <t>Пошта</t>
  </si>
  <si>
    <t>421320</t>
  </si>
  <si>
    <t>Телефон</t>
  </si>
  <si>
    <t>421390</t>
  </si>
  <si>
    <t>Други трошоци за комуникација</t>
  </si>
  <si>
    <t>421410</t>
  </si>
  <si>
    <t>Гориво</t>
  </si>
  <si>
    <t>421420</t>
  </si>
  <si>
    <t>Регистрација на моторни возила</t>
  </si>
  <si>
    <t>421430</t>
  </si>
  <si>
    <t>Транспорт на стоки</t>
  </si>
  <si>
    <t>421440</t>
  </si>
  <si>
    <t>Транспорт на луѓе</t>
  </si>
  <si>
    <t>423</t>
  </si>
  <si>
    <t>Материјали и ситен инвентар</t>
  </si>
  <si>
    <t>423110</t>
  </si>
  <si>
    <t>Канцелариски материјали</t>
  </si>
  <si>
    <t>423120</t>
  </si>
  <si>
    <t>Весници, списанија и др. Изданија</t>
  </si>
  <si>
    <t>423190</t>
  </si>
  <si>
    <t>Други административни материјали</t>
  </si>
  <si>
    <t>423210</t>
  </si>
  <si>
    <t>Материјали за АОП</t>
  </si>
  <si>
    <t>Униформи</t>
  </si>
  <si>
    <t>Обувки</t>
  </si>
  <si>
    <t>Лекови</t>
  </si>
  <si>
    <t>423710</t>
  </si>
  <si>
    <t>Средства за одржување на хигиена</t>
  </si>
  <si>
    <t>Материјали за разни поправки</t>
  </si>
  <si>
    <t>Ситен инвентар</t>
  </si>
  <si>
    <t>423830</t>
  </si>
  <si>
    <t>Резерни делови</t>
  </si>
  <si>
    <t>423990</t>
  </si>
  <si>
    <t>Други материјали</t>
  </si>
  <si>
    <t>424</t>
  </si>
  <si>
    <t>Поправки и тековно одржување</t>
  </si>
  <si>
    <t>424110</t>
  </si>
  <si>
    <t>Поправки и сервисирање на лесни возила</t>
  </si>
  <si>
    <t>424210</t>
  </si>
  <si>
    <t>Одржување на згради</t>
  </si>
  <si>
    <t>424230</t>
  </si>
  <si>
    <t>Дезинфекција, дезинсекција и дератизација</t>
  </si>
  <si>
    <t>424410</t>
  </si>
  <si>
    <t>Поправки и одржување на мебел</t>
  </si>
  <si>
    <t>424420</t>
  </si>
  <si>
    <t>Поправки и одржување на софтверска и хардверска опрема</t>
  </si>
  <si>
    <t>424430</t>
  </si>
  <si>
    <t>Поправки и одржување на машини</t>
  </si>
  <si>
    <t>424440</t>
  </si>
  <si>
    <t>Поправки и одржување на друга опрема</t>
  </si>
  <si>
    <t>425</t>
  </si>
  <si>
    <t>Договорни услуги</t>
  </si>
  <si>
    <t>Изнајмување на друг простор</t>
  </si>
  <si>
    <t>425150</t>
  </si>
  <si>
    <t>Изнајмување на моторни возила</t>
  </si>
  <si>
    <t>425190</t>
  </si>
  <si>
    <t>Изнајмување на друга опрема</t>
  </si>
  <si>
    <t>425220</t>
  </si>
  <si>
    <t>Банкарска провизија</t>
  </si>
  <si>
    <t>425240</t>
  </si>
  <si>
    <t>Осигурување за повреда и инвалидитет</t>
  </si>
  <si>
    <t>425250</t>
  </si>
  <si>
    <t>Осигурување на недвижности и права</t>
  </si>
  <si>
    <t>425260</t>
  </si>
  <si>
    <t>Осигурување на моторни возила</t>
  </si>
  <si>
    <t>Правни услуги</t>
  </si>
  <si>
    <t>Судски вештачења</t>
  </si>
  <si>
    <t>Плаќање на судски такси</t>
  </si>
  <si>
    <t>425490</t>
  </si>
  <si>
    <t>Други здравствени услуги</t>
  </si>
  <si>
    <t>425910</t>
  </si>
  <si>
    <t>Преведувачки услуги</t>
  </si>
  <si>
    <t>425920</t>
  </si>
  <si>
    <t>Услуги за копирање, печатење и издавање</t>
  </si>
  <si>
    <t>425970</t>
  </si>
  <si>
    <t>Консултантски услуги</t>
  </si>
  <si>
    <t>425990</t>
  </si>
  <si>
    <t>Други договорни услуги</t>
  </si>
  <si>
    <t>426</t>
  </si>
  <si>
    <t>Други тековни расходи</t>
  </si>
  <si>
    <t>426110</t>
  </si>
  <si>
    <t>Чланарини во меѓународни организации</t>
  </si>
  <si>
    <t>426210</t>
  </si>
  <si>
    <t>Услуги за репрезентација</t>
  </si>
  <si>
    <t>426310</t>
  </si>
  <si>
    <t>Семинари и конференции</t>
  </si>
  <si>
    <t>426410</t>
  </si>
  <si>
    <t>Објавување на огласи</t>
  </si>
  <si>
    <t>Други оперативни расходи</t>
  </si>
  <si>
    <t>427</t>
  </si>
  <si>
    <t>Привремени вработувања</t>
  </si>
  <si>
    <t>464</t>
  </si>
  <si>
    <t>Разни трансфери</t>
  </si>
  <si>
    <t>Плаќање по судски решение</t>
  </si>
  <si>
    <t>464940</t>
  </si>
  <si>
    <t>Трансфери при пензионирање</t>
  </si>
  <si>
    <t>464990</t>
  </si>
  <si>
    <t>Други трансфери</t>
  </si>
  <si>
    <t>480</t>
  </si>
  <si>
    <t>Купување на опрема и машини</t>
  </si>
  <si>
    <t>Купување на информатичка и видое опрема</t>
  </si>
  <si>
    <t>Купување на кујнска опрема</t>
  </si>
  <si>
    <t>Купување на опрема за греење и климатизација</t>
  </si>
  <si>
    <t>480190</t>
  </si>
  <si>
    <t>Купување на друга опрема</t>
  </si>
  <si>
    <t>Купување на други машини</t>
  </si>
  <si>
    <t>Купување на мебел</t>
  </si>
  <si>
    <t>Купување на канцелариски мебел</t>
  </si>
  <si>
    <t>Купување на друг мебел</t>
  </si>
  <si>
    <t>485</t>
  </si>
  <si>
    <t>Вложувања и нефинансиски средства</t>
  </si>
  <si>
    <t>485230</t>
  </si>
  <si>
    <t>Компјутерски софтвер</t>
  </si>
  <si>
    <t>Уметнички дела</t>
  </si>
  <si>
    <t>Книги за библиотеки и учебници</t>
  </si>
  <si>
    <t>21</t>
  </si>
  <si>
    <t>КОНТАКТИ СО ГРАЃАНИ</t>
  </si>
  <si>
    <t>22</t>
  </si>
  <si>
    <t>ИЗГРАДБА НА СОБРАНИСКА ЗГРАДА</t>
  </si>
  <si>
    <t xml:space="preserve">ИЗГРАДБА НА СОБРАНИСКА ЗГРАДА </t>
  </si>
  <si>
    <t>481</t>
  </si>
  <si>
    <t>Градежни објекти</t>
  </si>
  <si>
    <t>Набавка или нова изградба на деловни објекти</t>
  </si>
  <si>
    <t>Реконструкција на деловни објекти</t>
  </si>
  <si>
    <t>23</t>
  </si>
  <si>
    <t>СОБРАНИСКИ КАНАЛ</t>
  </si>
  <si>
    <t>Поправка и одржување на друга опрема</t>
  </si>
  <si>
    <t>Купуваање на информатичка и видео опрема</t>
  </si>
  <si>
    <t>26</t>
  </si>
  <si>
    <t>ПАРЛАМЕНТАРЕН ИНСТИТУТ</t>
  </si>
  <si>
    <t>Патување во земјата - друди трошоци</t>
  </si>
  <si>
    <t>Попрака и одржување на софтверска и хардверска опрема</t>
  </si>
  <si>
    <r>
      <t>И</t>
    </r>
    <r>
      <rPr>
        <sz val="8"/>
        <color theme="1"/>
        <rFont val="Arial"/>
        <family val="2"/>
      </rPr>
      <t>знајмување моторни возила</t>
    </r>
  </si>
  <si>
    <t>Осигурување</t>
  </si>
  <si>
    <t>Копирање, печатење и издавање</t>
  </si>
  <si>
    <t>27</t>
  </si>
  <si>
    <t>СОВЕТ ЗА ГРАЃАНСКИ НАДЗОР</t>
  </si>
  <si>
    <t>ПРОГРАМА ЗА ПОДДРШКА НА ПАРЛАМЕНТОТ</t>
  </si>
  <si>
    <t>785</t>
  </si>
  <si>
    <t>ВКУПНО 630:</t>
  </si>
  <si>
    <t>ВКУПНО 785:</t>
  </si>
  <si>
    <t>ВКУПНО:</t>
  </si>
  <si>
    <t>СОБРАНИЕ НА РЕПУБЛИКА СЕВЕРНА МАКЕДОНИЈА</t>
  </si>
  <si>
    <t>Сметка</t>
  </si>
  <si>
    <t xml:space="preserve">Придонеси за социјално </t>
  </si>
  <si>
    <t>404</t>
  </si>
  <si>
    <t>421</t>
  </si>
  <si>
    <t xml:space="preserve">Вложувања и нефинансиски </t>
  </si>
  <si>
    <t>Купување опрема и машини</t>
  </si>
  <si>
    <t>28</t>
  </si>
  <si>
    <t>БУЏЕТ  СОБРАНИЕ НА РЕПУБЛИКА СЕВЕРНА МАКЕДОНИЈА 2025 ГОДИНА</t>
  </si>
  <si>
    <t>483</t>
  </si>
  <si>
    <t xml:space="preserve">Вложувања и нефинансиски средства </t>
  </si>
  <si>
    <t>ПРОГРАМА ЗА ПОДДРШКА НА ПАРЛАМЕТОТ</t>
  </si>
  <si>
    <t>Вложување и нефинасиски средства</t>
  </si>
  <si>
    <t>Изработил:м-р Есма Алили</t>
  </si>
  <si>
    <t>Одобрил:м-р Елена Тасевска</t>
  </si>
  <si>
    <t>Контролирал:м-р Јасмина Которчевиќ</t>
  </si>
  <si>
    <t>БУЏЕТ РАЗДЕЛ 02001 СОБРАНИЕ НА РЕПУБЛИКА СЕВЕРНА МАКЕДОНИЈА 2025 ГОДИНА(состојба 01.01.2025-31.01.2025)</t>
  </si>
  <si>
    <t>БУЏЕТ РАЗДЕЛ 02001 СОБРАНИЕ НА РЕПУБЛИКА СЕВЕРНА МАКЕДОНИЈА 2025 ГОДИНА(состојба 01.01.2025-28.02.2025)</t>
  </si>
  <si>
    <t>БУЏЕТ РАЗДЕЛ 02001 СОБРАНИЕ НА РЕПУБЛИКА СЕВЕРНА МАКЕДОНИЈА 2025 ГОДИНА(состојба 01.01.2025-31.03.2025)</t>
  </si>
  <si>
    <t>БУЏЕТ РАЗДЕЛ 02001 СОБРАНИЕ НА РЕПУБЛИКА СЕВЕРНА МАКЕДОНИЈА 2025 ГОДИНА(состојба 01.01.2025-30.04.2025)</t>
  </si>
  <si>
    <t>БУЏЕТ РАЗДЕЛ 02001 СОБРАНИЕ НА РЕПУБЛИКА СЕВЕРНА МАКЕДОНИЈА 2025 ГОДИНА (состојба 09.05.2025)</t>
  </si>
  <si>
    <t>БУЏЕТ РАЗДЕЛ 02001 СОБРАНИЕ НА РЕПУБЛИКА СЕВЕРНА МАКЕДОНИЈА 2025ГОДИНА(состојба  09.05.2025)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</si>
</sst>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b/>
      <sz val="10"/>
      <name val="SansSerif"/>
      <charset val="204"/>
    </font>
    <font>
      <b/>
      <sz val="8"/>
      <name val="SansSerif"/>
    </font>
    <font>
      <b/>
      <sz val="10"/>
      <name val="Arial"/>
      <family val="2"/>
    </font>
    <font>
      <b/>
      <sz val="8"/>
      <color theme="1"/>
      <name val="SansSerif"/>
      <charset val="204"/>
    </font>
    <font>
      <sz val="10"/>
      <name val="Arial"/>
      <family val="2"/>
    </font>
    <font>
      <b/>
      <sz val="8"/>
      <color theme="1"/>
      <name val="SansSerif"/>
    </font>
    <font>
      <sz val="8"/>
      <color theme="1"/>
      <name val="SansSerif"/>
      <charset val="204"/>
    </font>
    <font>
      <sz val="8"/>
      <color theme="1"/>
      <name val="Arial"/>
      <family val="2"/>
    </font>
    <font>
      <sz val="8"/>
      <color theme="1"/>
      <name val="SansSerif"/>
    </font>
    <font>
      <b/>
      <sz val="8"/>
      <color theme="1"/>
      <name val="Arial"/>
      <family val="2"/>
    </font>
    <font>
      <sz val="10"/>
      <name val="Arial"/>
      <family val="2"/>
    </font>
    <font>
      <sz val="8"/>
      <color indexed="72"/>
      <name val="SansSerif"/>
    </font>
    <font>
      <sz val="8"/>
      <name val="SansSerif"/>
    </font>
    <font>
      <sz val="8"/>
      <name val="Arial"/>
      <family val="2"/>
    </font>
    <font>
      <sz val="11"/>
      <color rgb="FF006100"/>
      <name val="Calibri"/>
      <family val="2"/>
      <charset val="204"/>
      <scheme val="minor"/>
    </font>
    <font>
      <b/>
      <sz val="10"/>
      <color theme="1"/>
      <name val="SansSerif"/>
      <charset val="204"/>
    </font>
    <font>
      <sz val="10"/>
      <color theme="1"/>
      <name val="SansSerif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sz val="8"/>
      <color rgb="FF1E1B1D"/>
      <name val="Verdana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5" fillId="2" borderId="0" applyNumberForma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</cellStyleXfs>
  <cellXfs count="9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4" fontId="6" fillId="5" borderId="1" xfId="1" applyNumberFormat="1" applyFont="1" applyFill="1" applyBorder="1" applyAlignment="1" applyProtection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horizontal="right" vertical="center" wrapText="1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8" fillId="0" borderId="1" xfId="0" applyFont="1" applyBorder="1" applyAlignment="1">
      <alignment vertical="center" wrapText="1"/>
    </xf>
    <xf numFmtId="4" fontId="4" fillId="5" borderId="1" xfId="0" applyNumberFormat="1" applyFont="1" applyFill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4" fontId="10" fillId="5" borderId="1" xfId="0" applyNumberFormat="1" applyFont="1" applyFill="1" applyBorder="1" applyAlignment="1">
      <alignment horizontal="right" vertical="center" wrapText="1"/>
    </xf>
    <xf numFmtId="4" fontId="10" fillId="4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horizontal="right"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right" vertical="center" wrapText="1"/>
    </xf>
    <xf numFmtId="4" fontId="8" fillId="0" borderId="1" xfId="0" applyNumberFormat="1" applyFont="1" applyBorder="1" applyAlignment="1">
      <alignment vertical="center"/>
    </xf>
    <xf numFmtId="0" fontId="9" fillId="7" borderId="1" xfId="0" applyFont="1" applyFill="1" applyBorder="1" applyAlignment="1">
      <alignment horizontal="center" vertical="center" wrapText="1"/>
    </xf>
    <xf numFmtId="4" fontId="9" fillId="0" borderId="1" xfId="3" applyNumberFormat="1" applyFont="1" applyFill="1" applyBorder="1" applyAlignment="1" applyProtection="1">
      <alignment horizontal="right" vertical="center" wrapText="1"/>
    </xf>
    <xf numFmtId="4" fontId="12" fillId="0" borderId="1" xfId="4" applyNumberFormat="1" applyFont="1" applyFill="1" applyBorder="1" applyAlignment="1" applyProtection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8" fillId="0" borderId="0" xfId="0" applyNumberFormat="1" applyFont="1" applyAlignment="1">
      <alignment vertical="center"/>
    </xf>
    <xf numFmtId="4" fontId="13" fillId="0" borderId="1" xfId="2" applyNumberFormat="1" applyFont="1" applyFill="1" applyBorder="1" applyAlignment="1" applyProtection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2" fillId="0" borderId="1" xfId="2" applyNumberFormat="1" applyFont="1" applyFill="1" applyBorder="1" applyAlignment="1" applyProtection="1">
      <alignment horizontal="righ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4" fontId="9" fillId="6" borderId="1" xfId="0" applyNumberFormat="1" applyFont="1" applyFill="1" applyBorder="1" applyAlignment="1">
      <alignment horizontal="right" vertical="center" wrapText="1"/>
    </xf>
    <xf numFmtId="0" fontId="8" fillId="6" borderId="1" xfId="5" applyNumberFormat="1" applyFont="1" applyFill="1" applyBorder="1" applyAlignment="1" applyProtection="1">
      <alignment horizontal="center" vertical="center" wrapText="1"/>
    </xf>
    <xf numFmtId="0" fontId="8" fillId="6" borderId="1" xfId="5" applyNumberFormat="1" applyFont="1" applyFill="1" applyBorder="1" applyAlignment="1" applyProtection="1">
      <alignment horizontal="left" vertical="center" wrapText="1"/>
    </xf>
    <xf numFmtId="4" fontId="8" fillId="6" borderId="1" xfId="5" applyNumberFormat="1" applyFont="1" applyFill="1" applyBorder="1" applyAlignment="1" applyProtection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0" fontId="10" fillId="6" borderId="1" xfId="5" applyNumberFormat="1" applyFont="1" applyFill="1" applyBorder="1" applyAlignment="1" applyProtection="1">
      <alignment horizontal="left" vertical="center" wrapText="1"/>
    </xf>
    <xf numFmtId="4" fontId="9" fillId="0" borderId="1" xfId="6" applyNumberFormat="1" applyFont="1" applyFill="1" applyBorder="1" applyAlignment="1" applyProtection="1">
      <alignment horizontal="right" vertical="center" wrapText="1"/>
    </xf>
    <xf numFmtId="4" fontId="8" fillId="0" borderId="1" xfId="0" applyNumberFormat="1" applyFont="1" applyBorder="1" applyAlignment="1">
      <alignment horizontal="left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4" fontId="12" fillId="0" borderId="1" xfId="7" applyNumberFormat="1" applyFont="1" applyFill="1" applyBorder="1" applyAlignment="1" applyProtection="1">
      <alignment horizontal="right" vertical="center" wrapText="1"/>
    </xf>
    <xf numFmtId="0" fontId="9" fillId="0" borderId="6" xfId="0" applyFont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4" fontId="9" fillId="0" borderId="1" xfId="1" applyNumberFormat="1" applyFont="1" applyFill="1" applyBorder="1" applyAlignment="1" applyProtection="1">
      <alignment horizontal="right" vertical="center" wrapText="1"/>
    </xf>
    <xf numFmtId="0" fontId="0" fillId="6" borderId="0" xfId="0" applyFill="1"/>
    <xf numFmtId="0" fontId="20" fillId="9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right" vertical="center" wrapText="1"/>
    </xf>
    <xf numFmtId="4" fontId="10" fillId="6" borderId="1" xfId="0" applyNumberFormat="1" applyFont="1" applyFill="1" applyBorder="1" applyAlignment="1">
      <alignment horizontal="right" vertical="center" wrapText="1"/>
    </xf>
    <xf numFmtId="4" fontId="20" fillId="6" borderId="1" xfId="0" applyNumberFormat="1" applyFont="1" applyFill="1" applyBorder="1" applyAlignment="1">
      <alignment horizontal="right" vertical="center" wrapText="1"/>
    </xf>
    <xf numFmtId="0" fontId="20" fillId="9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right" vertical="center" wrapText="1"/>
    </xf>
    <xf numFmtId="0" fontId="21" fillId="0" borderId="1" xfId="0" applyFont="1" applyBorder="1"/>
    <xf numFmtId="4" fontId="9" fillId="0" borderId="1" xfId="7" applyNumberFormat="1" applyFont="1" applyFill="1" applyBorder="1" applyAlignment="1" applyProtection="1">
      <alignment horizontal="right" vertical="center" wrapText="1"/>
    </xf>
    <xf numFmtId="0" fontId="20" fillId="9" borderId="1" xfId="0" applyFont="1" applyFill="1" applyBorder="1" applyAlignment="1">
      <alignment horizontal="center" vertical="center" wrapText="1"/>
    </xf>
    <xf numFmtId="4" fontId="12" fillId="0" borderId="1" xfId="8" applyNumberFormat="1" applyFont="1" applyFill="1" applyBorder="1" applyAlignment="1" applyProtection="1">
      <alignment horizontal="right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/>
    <xf numFmtId="0" fontId="10" fillId="6" borderId="2" xfId="0" applyFont="1" applyFill="1" applyBorder="1" applyAlignment="1">
      <alignment horizontal="center" vertical="top" wrapText="1"/>
    </xf>
    <xf numFmtId="0" fontId="8" fillId="6" borderId="3" xfId="0" applyFont="1" applyFill="1" applyBorder="1" applyAlignment="1">
      <alignment horizontal="center" vertical="top" wrapText="1"/>
    </xf>
    <xf numFmtId="0" fontId="8" fillId="6" borderId="4" xfId="0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20" fillId="0" borderId="1" xfId="0" applyFont="1" applyBorder="1" applyAlignment="1">
      <alignment horizontal="center" vertical="top" wrapText="1"/>
    </xf>
    <xf numFmtId="0" fontId="20" fillId="9" borderId="1" xfId="0" applyFont="1" applyFill="1" applyBorder="1" applyAlignment="1">
      <alignment horizontal="center" vertical="center" wrapText="1"/>
    </xf>
    <xf numFmtId="0" fontId="20" fillId="9" borderId="1" xfId="0" applyFont="1" applyFill="1" applyBorder="1"/>
    <xf numFmtId="0" fontId="20" fillId="6" borderId="2" xfId="0" applyFont="1" applyFill="1" applyBorder="1" applyAlignment="1">
      <alignment horizontal="center" vertical="top" wrapText="1"/>
    </xf>
    <xf numFmtId="0" fontId="14" fillId="6" borderId="3" xfId="0" applyFont="1" applyFill="1" applyBorder="1" applyAlignment="1">
      <alignment horizontal="center" vertical="top" wrapText="1"/>
    </xf>
    <xf numFmtId="0" fontId="14" fillId="6" borderId="4" xfId="0" applyFont="1" applyFill="1" applyBorder="1" applyAlignment="1">
      <alignment horizontal="center" vertical="top" wrapText="1"/>
    </xf>
    <xf numFmtId="0" fontId="20" fillId="6" borderId="3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</cellXfs>
  <cellStyles count="9">
    <cellStyle name="Good 2" xfId="5"/>
    <cellStyle name="Normal" xfId="0" builtinId="0"/>
    <cellStyle name="Normal 2" xfId="7"/>
    <cellStyle name="Normal 3" xfId="8"/>
    <cellStyle name="Normal 4" xfId="2"/>
    <cellStyle name="Normal 5" xfId="1"/>
    <cellStyle name="Normal 7" xfId="4"/>
    <cellStyle name="Normal 8" xfId="6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asevska/Documents/2024/&#1041;&#1059;&#1039;&#1045;&#1058;%20%20&#1056;&#1040;&#1047;&#1044;&#1045;&#1051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asevska/Desktop/2023/&#1041;&#1059;&#1039;&#1045;&#1058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УЏЕТ 2024"/>
      <sheetName val="ПОСТАВКА"/>
      <sheetName val="ИЗВРШУВАЊЕ"/>
      <sheetName val="31.01.2024"/>
      <sheetName val="29.02.2024"/>
      <sheetName val="31.03.2024"/>
      <sheetName val="30.04.2024"/>
      <sheetName val="31.05.2024"/>
      <sheetName val="30.06.2024"/>
      <sheetName val="31.07.2024"/>
      <sheetName val="30.09.2024"/>
      <sheetName val="31.10.2024"/>
      <sheetName val="30.11.2024"/>
      <sheetName val="31.12.2024"/>
    </sheetNames>
    <sheetDataSet>
      <sheetData sheetId="0" refreshError="1"/>
      <sheetData sheetId="1">
        <row r="84">
          <cell r="F84">
            <v>2000000</v>
          </cell>
        </row>
        <row r="116">
          <cell r="F116">
            <v>300000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УЏЕТ"/>
      <sheetName val="ПОСТАВКА"/>
      <sheetName val="ИЗВРШУВАЊЕ"/>
      <sheetName val="31.01.2023"/>
      <sheetName val="28.02.2023"/>
      <sheetName val="31.03.2023"/>
      <sheetName val="30.04.2023"/>
      <sheetName val="30.05.2023"/>
      <sheetName val="30.06.2023"/>
      <sheetName val="31.07.2023"/>
      <sheetName val="31.08.2023"/>
      <sheetName val="30.09.2023"/>
      <sheetName val="31.10.2023"/>
      <sheetName val="30.11.2023"/>
      <sheetName val="31.12.2023"/>
    </sheetNames>
    <sheetDataSet>
      <sheetData sheetId="0">
        <row r="31">
          <cell r="F31">
            <v>1000000</v>
          </cell>
        </row>
      </sheetData>
      <sheetData sheetId="1">
        <row r="105">
          <cell r="G105">
            <v>0</v>
          </cell>
        </row>
        <row r="150">
          <cell r="G150">
            <v>0</v>
          </cell>
        </row>
        <row r="152">
          <cell r="G15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C13" sqref="C13"/>
    </sheetView>
  </sheetViews>
  <sheetFormatPr defaultRowHeight="15"/>
  <cols>
    <col min="1" max="1" width="7" customWidth="1"/>
    <col min="2" max="2" width="7.42578125" customWidth="1"/>
    <col min="3" max="3" width="27.7109375" customWidth="1"/>
    <col min="4" max="4" width="11.140625" customWidth="1"/>
    <col min="5" max="5" width="38.42578125" customWidth="1"/>
    <col min="6" max="6" width="18.42578125" customWidth="1"/>
    <col min="7" max="7" width="13.7109375" customWidth="1"/>
    <col min="8" max="8" width="12.42578125" customWidth="1"/>
    <col min="9" max="9" width="9.7109375" customWidth="1"/>
  </cols>
  <sheetData>
    <row r="1" spans="1:6">
      <c r="A1" s="76" t="s">
        <v>210</v>
      </c>
      <c r="B1" s="76"/>
      <c r="C1" s="76"/>
      <c r="D1" s="76"/>
      <c r="E1" s="76"/>
      <c r="F1" s="76"/>
    </row>
    <row r="2" spans="1:6">
      <c r="A2" s="55" t="s">
        <v>203</v>
      </c>
      <c r="B2" s="77" t="s">
        <v>0</v>
      </c>
      <c r="C2" s="78"/>
      <c r="D2" s="77" t="s">
        <v>1</v>
      </c>
      <c r="E2" s="78"/>
      <c r="F2" s="55" t="s">
        <v>2</v>
      </c>
    </row>
    <row r="3" spans="1:6" ht="22.5">
      <c r="A3" s="21" t="s">
        <v>6</v>
      </c>
      <c r="B3" s="46" t="s">
        <v>7</v>
      </c>
      <c r="C3" s="56" t="s">
        <v>202</v>
      </c>
      <c r="D3" s="46" t="s">
        <v>9</v>
      </c>
      <c r="E3" s="48" t="s">
        <v>10</v>
      </c>
      <c r="F3" s="57">
        <v>494250000</v>
      </c>
    </row>
    <row r="4" spans="1:6" ht="22.5">
      <c r="A4" s="21" t="s">
        <v>6</v>
      </c>
      <c r="B4" s="46" t="s">
        <v>7</v>
      </c>
      <c r="C4" s="56" t="s">
        <v>202</v>
      </c>
      <c r="D4" s="46" t="s">
        <v>20</v>
      </c>
      <c r="E4" s="48" t="s">
        <v>204</v>
      </c>
      <c r="F4" s="57">
        <v>193200000</v>
      </c>
    </row>
    <row r="5" spans="1:6" ht="22.5">
      <c r="A5" s="21">
        <v>630</v>
      </c>
      <c r="B5" s="46" t="s">
        <v>7</v>
      </c>
      <c r="C5" s="56" t="s">
        <v>202</v>
      </c>
      <c r="D5" s="46" t="s">
        <v>205</v>
      </c>
      <c r="E5" s="48" t="s">
        <v>30</v>
      </c>
      <c r="F5" s="57">
        <v>6000000</v>
      </c>
    </row>
    <row r="6" spans="1:6" ht="22.5">
      <c r="A6" s="21" t="s">
        <v>6</v>
      </c>
      <c r="B6" s="46" t="s">
        <v>7</v>
      </c>
      <c r="C6" s="56" t="s">
        <v>202</v>
      </c>
      <c r="D6" s="46" t="s">
        <v>33</v>
      </c>
      <c r="E6" s="48" t="s">
        <v>34</v>
      </c>
      <c r="F6" s="57">
        <v>40000000</v>
      </c>
    </row>
    <row r="7" spans="1:6" ht="22.5">
      <c r="A7" s="21" t="s">
        <v>6</v>
      </c>
      <c r="B7" s="46" t="s">
        <v>7</v>
      </c>
      <c r="C7" s="56" t="s">
        <v>202</v>
      </c>
      <c r="D7" s="46" t="s">
        <v>206</v>
      </c>
      <c r="E7" s="48" t="s">
        <v>48</v>
      </c>
      <c r="F7" s="57">
        <v>40000000</v>
      </c>
    </row>
    <row r="8" spans="1:6" ht="22.5">
      <c r="A8" s="21" t="s">
        <v>6</v>
      </c>
      <c r="B8" s="46" t="s">
        <v>7</v>
      </c>
      <c r="C8" s="56" t="s">
        <v>202</v>
      </c>
      <c r="D8" s="46" t="s">
        <v>73</v>
      </c>
      <c r="E8" s="48" t="s">
        <v>74</v>
      </c>
      <c r="F8" s="57">
        <v>15000000</v>
      </c>
    </row>
    <row r="9" spans="1:6" ht="22.5">
      <c r="A9" s="21" t="s">
        <v>6</v>
      </c>
      <c r="B9" s="46" t="s">
        <v>7</v>
      </c>
      <c r="C9" s="56" t="s">
        <v>202</v>
      </c>
      <c r="D9" s="46" t="s">
        <v>94</v>
      </c>
      <c r="E9" s="48" t="s">
        <v>95</v>
      </c>
      <c r="F9" s="57">
        <v>25000000</v>
      </c>
    </row>
    <row r="10" spans="1:6" ht="22.5">
      <c r="A10" s="21" t="s">
        <v>6</v>
      </c>
      <c r="B10" s="46" t="s">
        <v>7</v>
      </c>
      <c r="C10" s="56" t="s">
        <v>202</v>
      </c>
      <c r="D10" s="46" t="s">
        <v>110</v>
      </c>
      <c r="E10" s="48" t="s">
        <v>111</v>
      </c>
      <c r="F10" s="57">
        <v>15000000</v>
      </c>
    </row>
    <row r="11" spans="1:6" ht="22.5">
      <c r="A11" s="21" t="s">
        <v>6</v>
      </c>
      <c r="B11" s="46" t="s">
        <v>7</v>
      </c>
      <c r="C11" s="56" t="s">
        <v>202</v>
      </c>
      <c r="D11" s="46" t="s">
        <v>138</v>
      </c>
      <c r="E11" s="48" t="s">
        <v>139</v>
      </c>
      <c r="F11" s="57">
        <v>25000000</v>
      </c>
    </row>
    <row r="12" spans="1:6" ht="22.5">
      <c r="A12" s="21" t="s">
        <v>6</v>
      </c>
      <c r="B12" s="46" t="s">
        <v>7</v>
      </c>
      <c r="C12" s="56" t="s">
        <v>202</v>
      </c>
      <c r="D12" s="46" t="s">
        <v>149</v>
      </c>
      <c r="E12" s="48" t="s">
        <v>150</v>
      </c>
      <c r="F12" s="57">
        <v>30700000</v>
      </c>
    </row>
    <row r="13" spans="1:6" ht="22.5">
      <c r="A13" s="21" t="s">
        <v>6</v>
      </c>
      <c r="B13" s="46" t="s">
        <v>7</v>
      </c>
      <c r="C13" s="56" t="s">
        <v>202</v>
      </c>
      <c r="D13" s="46" t="s">
        <v>151</v>
      </c>
      <c r="E13" s="48" t="s">
        <v>152</v>
      </c>
      <c r="F13" s="57">
        <f>[1]ПОСТАВКА!F84</f>
        <v>2000000</v>
      </c>
    </row>
    <row r="14" spans="1:6" ht="22.5">
      <c r="A14" s="21">
        <v>630</v>
      </c>
      <c r="B14" s="46">
        <v>20</v>
      </c>
      <c r="C14" s="56" t="s">
        <v>202</v>
      </c>
      <c r="D14" s="46">
        <v>480</v>
      </c>
      <c r="E14" s="58" t="s">
        <v>159</v>
      </c>
      <c r="F14" s="57">
        <v>35400000</v>
      </c>
    </row>
    <row r="15" spans="1:6" ht="22.5">
      <c r="A15" s="21">
        <v>630</v>
      </c>
      <c r="B15" s="21">
        <v>20</v>
      </c>
      <c r="C15" s="56" t="s">
        <v>202</v>
      </c>
      <c r="D15" s="21">
        <v>483</v>
      </c>
      <c r="E15" s="59" t="s">
        <v>166</v>
      </c>
      <c r="F15" s="57">
        <v>2000000</v>
      </c>
    </row>
    <row r="16" spans="1:6" ht="21" customHeight="1">
      <c r="A16" s="21" t="s">
        <v>6</v>
      </c>
      <c r="B16" s="46" t="s">
        <v>7</v>
      </c>
      <c r="C16" s="56" t="s">
        <v>202</v>
      </c>
      <c r="D16" s="46" t="s">
        <v>169</v>
      </c>
      <c r="E16" s="48" t="s">
        <v>170</v>
      </c>
      <c r="F16" s="57">
        <v>10500000</v>
      </c>
    </row>
    <row r="17" spans="1:6" ht="20.25" customHeight="1">
      <c r="A17" s="21" t="s">
        <v>6</v>
      </c>
      <c r="B17" s="46" t="s">
        <v>175</v>
      </c>
      <c r="C17" s="48" t="s">
        <v>176</v>
      </c>
      <c r="D17" s="46" t="s">
        <v>110</v>
      </c>
      <c r="E17" s="48" t="s">
        <v>111</v>
      </c>
      <c r="F17" s="57">
        <v>9000000</v>
      </c>
    </row>
    <row r="18" spans="1:6" ht="21" customHeight="1">
      <c r="A18" s="21" t="s">
        <v>6</v>
      </c>
      <c r="B18" s="46" t="s">
        <v>175</v>
      </c>
      <c r="C18" s="48" t="s">
        <v>176</v>
      </c>
      <c r="D18" s="46" t="s">
        <v>138</v>
      </c>
      <c r="E18" s="48" t="s">
        <v>139</v>
      </c>
      <c r="F18" s="57">
        <v>5400000</v>
      </c>
    </row>
    <row r="19" spans="1:6" ht="22.5">
      <c r="A19" s="21">
        <v>630</v>
      </c>
      <c r="B19" s="46">
        <v>22</v>
      </c>
      <c r="C19" s="60" t="s">
        <v>178</v>
      </c>
      <c r="D19" s="46">
        <v>424</v>
      </c>
      <c r="E19" s="48" t="s">
        <v>95</v>
      </c>
      <c r="F19" s="57">
        <v>3400000</v>
      </c>
    </row>
    <row r="20" spans="1:6" ht="22.5">
      <c r="A20" s="21">
        <v>630</v>
      </c>
      <c r="B20" s="46">
        <v>22</v>
      </c>
      <c r="C20" s="60" t="s">
        <v>178</v>
      </c>
      <c r="D20" s="46">
        <v>480</v>
      </c>
      <c r="E20" s="60" t="s">
        <v>159</v>
      </c>
      <c r="F20" s="57">
        <v>600000</v>
      </c>
    </row>
    <row r="21" spans="1:6" ht="22.5">
      <c r="A21" s="21">
        <v>630</v>
      </c>
      <c r="B21" s="46">
        <v>22</v>
      </c>
      <c r="C21" s="60" t="s">
        <v>178</v>
      </c>
      <c r="D21" s="46">
        <v>481</v>
      </c>
      <c r="E21" s="60" t="s">
        <v>181</v>
      </c>
      <c r="F21" s="57">
        <v>3000000</v>
      </c>
    </row>
    <row r="22" spans="1:6" ht="19.5" customHeight="1">
      <c r="A22" s="21" t="s">
        <v>6</v>
      </c>
      <c r="B22" s="46" t="s">
        <v>184</v>
      </c>
      <c r="C22" s="48" t="s">
        <v>185</v>
      </c>
      <c r="D22" s="46" t="s">
        <v>73</v>
      </c>
      <c r="E22" s="48" t="s">
        <v>74</v>
      </c>
      <c r="F22" s="57">
        <f>[1]ПОСТАВКА!F116</f>
        <v>300000</v>
      </c>
    </row>
    <row r="23" spans="1:6" ht="20.25" customHeight="1">
      <c r="A23" s="21" t="s">
        <v>6</v>
      </c>
      <c r="B23" s="46" t="s">
        <v>184</v>
      </c>
      <c r="C23" s="48" t="s">
        <v>185</v>
      </c>
      <c r="D23" s="46" t="s">
        <v>94</v>
      </c>
      <c r="E23" s="48" t="s">
        <v>95</v>
      </c>
      <c r="F23" s="57">
        <v>2500000</v>
      </c>
    </row>
    <row r="24" spans="1:6" ht="20.25" customHeight="1">
      <c r="A24" s="21">
        <v>630</v>
      </c>
      <c r="B24" s="46">
        <v>23</v>
      </c>
      <c r="C24" s="48" t="s">
        <v>185</v>
      </c>
      <c r="D24" s="46">
        <v>425</v>
      </c>
      <c r="E24" s="48" t="s">
        <v>111</v>
      </c>
      <c r="F24" s="57">
        <v>1500000</v>
      </c>
    </row>
    <row r="25" spans="1:6" ht="21" customHeight="1">
      <c r="A25" s="21">
        <v>630</v>
      </c>
      <c r="B25" s="46">
        <v>23</v>
      </c>
      <c r="C25" s="48" t="s">
        <v>185</v>
      </c>
      <c r="D25" s="46">
        <v>426</v>
      </c>
      <c r="E25" s="48" t="s">
        <v>139</v>
      </c>
      <c r="F25" s="57">
        <v>1000000</v>
      </c>
    </row>
    <row r="26" spans="1:6" ht="22.5" customHeight="1">
      <c r="A26" s="21">
        <v>630</v>
      </c>
      <c r="B26" s="46">
        <v>23</v>
      </c>
      <c r="C26" s="48" t="s">
        <v>185</v>
      </c>
      <c r="D26" s="46">
        <v>480</v>
      </c>
      <c r="E26" s="48" t="s">
        <v>208</v>
      </c>
      <c r="F26" s="57">
        <v>1600000</v>
      </c>
    </row>
    <row r="27" spans="1:6" ht="22.5" customHeight="1">
      <c r="A27" s="21">
        <v>630</v>
      </c>
      <c r="B27" s="46">
        <v>23</v>
      </c>
      <c r="C27" s="48" t="s">
        <v>185</v>
      </c>
      <c r="D27" s="46">
        <v>483</v>
      </c>
      <c r="E27" s="48" t="s">
        <v>166</v>
      </c>
      <c r="F27" s="57">
        <v>500000</v>
      </c>
    </row>
    <row r="28" spans="1:6" ht="22.5" customHeight="1">
      <c r="A28" s="21">
        <v>630</v>
      </c>
      <c r="B28" s="46">
        <v>23</v>
      </c>
      <c r="C28" s="48" t="s">
        <v>185</v>
      </c>
      <c r="D28" s="46">
        <v>485</v>
      </c>
      <c r="E28" s="48" t="s">
        <v>170</v>
      </c>
      <c r="F28" s="57">
        <v>500000</v>
      </c>
    </row>
    <row r="29" spans="1:6" ht="22.5" customHeight="1">
      <c r="A29" s="21" t="s">
        <v>6</v>
      </c>
      <c r="B29" s="46" t="s">
        <v>188</v>
      </c>
      <c r="C29" s="48" t="s">
        <v>189</v>
      </c>
      <c r="D29" s="46" t="s">
        <v>33</v>
      </c>
      <c r="E29" s="48" t="s">
        <v>34</v>
      </c>
      <c r="F29" s="57">
        <v>2300000</v>
      </c>
    </row>
    <row r="30" spans="1:6" ht="21" customHeight="1">
      <c r="A30" s="21">
        <v>630</v>
      </c>
      <c r="B30" s="46" t="s">
        <v>188</v>
      </c>
      <c r="C30" s="48" t="s">
        <v>189</v>
      </c>
      <c r="D30" s="46" t="s">
        <v>94</v>
      </c>
      <c r="E30" s="48" t="s">
        <v>95</v>
      </c>
      <c r="F30" s="57">
        <v>1500000</v>
      </c>
    </row>
    <row r="31" spans="1:6" ht="21" customHeight="1">
      <c r="A31" s="21" t="s">
        <v>6</v>
      </c>
      <c r="B31" s="46" t="s">
        <v>188</v>
      </c>
      <c r="C31" s="48" t="s">
        <v>189</v>
      </c>
      <c r="D31" s="46" t="s">
        <v>110</v>
      </c>
      <c r="E31" s="48" t="s">
        <v>111</v>
      </c>
      <c r="F31" s="57">
        <v>2150000</v>
      </c>
    </row>
    <row r="32" spans="1:6" ht="21.75" customHeight="1">
      <c r="A32" s="21" t="s">
        <v>6</v>
      </c>
      <c r="B32" s="46" t="s">
        <v>188</v>
      </c>
      <c r="C32" s="48" t="s">
        <v>189</v>
      </c>
      <c r="D32" s="46" t="s">
        <v>138</v>
      </c>
      <c r="E32" s="48" t="s">
        <v>139</v>
      </c>
      <c r="F32" s="57">
        <v>1400000</v>
      </c>
    </row>
    <row r="33" spans="1:6" ht="21" customHeight="1">
      <c r="A33" s="21" t="s">
        <v>6</v>
      </c>
      <c r="B33" s="46" t="s">
        <v>188</v>
      </c>
      <c r="C33" s="48" t="s">
        <v>189</v>
      </c>
      <c r="D33" s="46" t="s">
        <v>169</v>
      </c>
      <c r="E33" s="48" t="s">
        <v>170</v>
      </c>
      <c r="F33" s="57">
        <v>3000000</v>
      </c>
    </row>
    <row r="34" spans="1:6" ht="18" customHeight="1">
      <c r="A34" s="21">
        <v>630</v>
      </c>
      <c r="B34" s="46" t="s">
        <v>195</v>
      </c>
      <c r="C34" s="48" t="s">
        <v>196</v>
      </c>
      <c r="D34" s="46" t="s">
        <v>33</v>
      </c>
      <c r="E34" s="48" t="s">
        <v>34</v>
      </c>
      <c r="F34" s="57">
        <v>1000000</v>
      </c>
    </row>
    <row r="35" spans="1:6" ht="19.5" customHeight="1">
      <c r="A35" s="21" t="s">
        <v>6</v>
      </c>
      <c r="B35" s="46" t="s">
        <v>195</v>
      </c>
      <c r="C35" s="48" t="s">
        <v>196</v>
      </c>
      <c r="D35" s="46" t="s">
        <v>110</v>
      </c>
      <c r="E35" s="48" t="s">
        <v>111</v>
      </c>
      <c r="F35" s="57">
        <v>10000000</v>
      </c>
    </row>
    <row r="36" spans="1:6" ht="17.25" customHeight="1">
      <c r="A36" s="21">
        <v>630</v>
      </c>
      <c r="B36" s="46">
        <v>27</v>
      </c>
      <c r="C36" s="48" t="s">
        <v>196</v>
      </c>
      <c r="D36" s="46">
        <v>426</v>
      </c>
      <c r="E36" s="48" t="s">
        <v>139</v>
      </c>
      <c r="F36" s="57">
        <v>2000000</v>
      </c>
    </row>
    <row r="37" spans="1:6" ht="22.5">
      <c r="A37" s="21">
        <v>785</v>
      </c>
      <c r="B37" s="46">
        <v>28</v>
      </c>
      <c r="C37" s="48" t="s">
        <v>197</v>
      </c>
      <c r="D37" s="46">
        <v>420</v>
      </c>
      <c r="E37" s="48" t="s">
        <v>34</v>
      </c>
      <c r="F37" s="57">
        <v>900000</v>
      </c>
    </row>
    <row r="38" spans="1:6" ht="22.5">
      <c r="A38" s="21">
        <v>785</v>
      </c>
      <c r="B38" s="46">
        <v>28</v>
      </c>
      <c r="C38" s="48" t="s">
        <v>197</v>
      </c>
      <c r="D38" s="46">
        <v>424</v>
      </c>
      <c r="E38" s="48" t="s">
        <v>95</v>
      </c>
      <c r="F38" s="57">
        <v>260000</v>
      </c>
    </row>
    <row r="39" spans="1:6" ht="22.5">
      <c r="A39" s="21">
        <v>785</v>
      </c>
      <c r="B39" s="46">
        <v>28</v>
      </c>
      <c r="C39" s="48" t="s">
        <v>197</v>
      </c>
      <c r="D39" s="46">
        <v>425</v>
      </c>
      <c r="E39" s="48" t="s">
        <v>111</v>
      </c>
      <c r="F39" s="57">
        <v>1400000</v>
      </c>
    </row>
    <row r="40" spans="1:6" ht="22.5">
      <c r="A40" s="21">
        <v>785</v>
      </c>
      <c r="B40" s="46">
        <v>28</v>
      </c>
      <c r="C40" s="48" t="s">
        <v>197</v>
      </c>
      <c r="D40" s="46" t="s">
        <v>138</v>
      </c>
      <c r="E40" s="48" t="s">
        <v>139</v>
      </c>
      <c r="F40" s="57">
        <v>300000</v>
      </c>
    </row>
    <row r="41" spans="1:6" ht="22.5">
      <c r="A41" s="21">
        <v>785</v>
      </c>
      <c r="B41" s="46" t="s">
        <v>209</v>
      </c>
      <c r="C41" s="48" t="s">
        <v>197</v>
      </c>
      <c r="D41" s="46" t="s">
        <v>149</v>
      </c>
      <c r="E41" s="48" t="s">
        <v>150</v>
      </c>
      <c r="F41" s="61">
        <v>1090000</v>
      </c>
    </row>
    <row r="42" spans="1:6" ht="22.5">
      <c r="A42" s="21">
        <v>785</v>
      </c>
      <c r="B42" s="46" t="s">
        <v>209</v>
      </c>
      <c r="C42" s="48" t="s">
        <v>197</v>
      </c>
      <c r="D42" s="46" t="s">
        <v>158</v>
      </c>
      <c r="E42" s="48" t="s">
        <v>159</v>
      </c>
      <c r="F42" s="61">
        <v>9600000</v>
      </c>
    </row>
    <row r="43" spans="1:6" ht="22.5">
      <c r="A43" s="21">
        <v>785</v>
      </c>
      <c r="B43" s="46" t="s">
        <v>209</v>
      </c>
      <c r="C43" s="48" t="s">
        <v>197</v>
      </c>
      <c r="D43" s="46" t="s">
        <v>169</v>
      </c>
      <c r="E43" s="48" t="s">
        <v>207</v>
      </c>
      <c r="F43" s="61">
        <v>5650000</v>
      </c>
    </row>
    <row r="44" spans="1:6">
      <c r="A44" s="79" t="s">
        <v>201</v>
      </c>
      <c r="B44" s="80"/>
      <c r="C44" s="80"/>
      <c r="D44" s="80"/>
      <c r="E44" s="81"/>
      <c r="F44" s="61">
        <f>SUM(F3:F43)</f>
        <v>1005900000</v>
      </c>
    </row>
  </sheetData>
  <mergeCells count="4">
    <mergeCell ref="A1:F1"/>
    <mergeCell ref="B2:C2"/>
    <mergeCell ref="D2:E2"/>
    <mergeCell ref="A44:E4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5"/>
  <sheetViews>
    <sheetView topLeftCell="A175" zoomScaleNormal="100" workbookViewId="0">
      <selection activeCell="G25" sqref="G25"/>
    </sheetView>
  </sheetViews>
  <sheetFormatPr defaultRowHeight="15"/>
  <cols>
    <col min="1" max="1" width="5.85546875" customWidth="1"/>
    <col min="2" max="2" width="7.5703125" customWidth="1"/>
    <col min="3" max="3" width="24.28515625" customWidth="1"/>
    <col min="5" max="5" width="32.85546875" customWidth="1"/>
    <col min="6" max="6" width="13.140625" customWidth="1"/>
    <col min="7" max="7" width="11.7109375" customWidth="1"/>
    <col min="8" max="8" width="14" customWidth="1"/>
    <col min="9" max="9" width="9.28515625" customWidth="1"/>
  </cols>
  <sheetData>
    <row r="1" spans="1:9">
      <c r="A1" s="85" t="s">
        <v>222</v>
      </c>
      <c r="B1" s="85"/>
      <c r="C1" s="85"/>
      <c r="D1" s="85"/>
      <c r="E1" s="85"/>
      <c r="F1" s="85"/>
      <c r="G1" s="85"/>
      <c r="H1" s="85"/>
      <c r="I1" s="85"/>
    </row>
    <row r="2" spans="1:9">
      <c r="A2" s="85"/>
      <c r="B2" s="85"/>
      <c r="C2" s="85"/>
      <c r="D2" s="85"/>
      <c r="E2" s="85"/>
      <c r="F2" s="85"/>
      <c r="G2" s="85"/>
      <c r="H2" s="85"/>
      <c r="I2" s="85"/>
    </row>
    <row r="3" spans="1:9">
      <c r="A3" s="1"/>
      <c r="B3" s="86" t="s">
        <v>0</v>
      </c>
      <c r="C3" s="87"/>
      <c r="D3" s="86" t="s">
        <v>1</v>
      </c>
      <c r="E3" s="87"/>
      <c r="F3" s="1" t="s">
        <v>2</v>
      </c>
      <c r="G3" s="1" t="s">
        <v>3</v>
      </c>
      <c r="H3" s="1" t="s">
        <v>4</v>
      </c>
      <c r="I3" s="1" t="s">
        <v>5</v>
      </c>
    </row>
    <row r="4" spans="1:9" ht="22.5">
      <c r="A4" s="2" t="s">
        <v>6</v>
      </c>
      <c r="B4" s="2" t="s">
        <v>7</v>
      </c>
      <c r="C4" s="3" t="s">
        <v>202</v>
      </c>
      <c r="D4" s="2" t="s">
        <v>9</v>
      </c>
      <c r="E4" s="3" t="s">
        <v>10</v>
      </c>
      <c r="F4" s="4">
        <f>SUM(F5:F9)</f>
        <v>494250000</v>
      </c>
      <c r="G4" s="5">
        <f>SUM(G5:G9)</f>
        <v>177206899</v>
      </c>
      <c r="H4" s="5">
        <f>F4-G4</f>
        <v>317043101</v>
      </c>
      <c r="I4" s="5">
        <f>G4/F4*100</f>
        <v>35.853697319170458</v>
      </c>
    </row>
    <row r="5" spans="1:9" ht="22.5">
      <c r="A5" s="6"/>
      <c r="B5" s="7" t="s">
        <v>7</v>
      </c>
      <c r="C5" s="41" t="s">
        <v>202</v>
      </c>
      <c r="D5" s="7" t="s">
        <v>11</v>
      </c>
      <c r="E5" s="9" t="s">
        <v>12</v>
      </c>
      <c r="F5" s="10">
        <v>273122550</v>
      </c>
      <c r="G5" s="11">
        <v>95149680</v>
      </c>
      <c r="H5" s="10">
        <f>F5-G5</f>
        <v>177972870</v>
      </c>
      <c r="I5" s="10"/>
    </row>
    <row r="6" spans="1:9" ht="22.5">
      <c r="A6" s="6"/>
      <c r="B6" s="7" t="s">
        <v>7</v>
      </c>
      <c r="C6" s="41" t="s">
        <v>202</v>
      </c>
      <c r="D6" s="7" t="s">
        <v>13</v>
      </c>
      <c r="E6" s="9" t="s">
        <v>14</v>
      </c>
      <c r="F6" s="10">
        <v>161570325</v>
      </c>
      <c r="G6" s="11">
        <v>60592272</v>
      </c>
      <c r="H6" s="10">
        <f t="shared" ref="H6:H9" si="0">F6-G6</f>
        <v>100978053</v>
      </c>
      <c r="I6" s="10"/>
    </row>
    <row r="7" spans="1:9" ht="22.5">
      <c r="A7" s="6"/>
      <c r="B7" s="7" t="s">
        <v>7</v>
      </c>
      <c r="C7" s="41" t="s">
        <v>202</v>
      </c>
      <c r="D7" s="7" t="s">
        <v>15</v>
      </c>
      <c r="E7" s="9" t="s">
        <v>16</v>
      </c>
      <c r="F7" s="10">
        <v>15816000</v>
      </c>
      <c r="G7" s="11">
        <v>5851573</v>
      </c>
      <c r="H7" s="10">
        <f t="shared" si="0"/>
        <v>9964427</v>
      </c>
      <c r="I7" s="10"/>
    </row>
    <row r="8" spans="1:9" ht="22.5">
      <c r="A8" s="6"/>
      <c r="B8" s="7" t="s">
        <v>7</v>
      </c>
      <c r="C8" s="41" t="s">
        <v>202</v>
      </c>
      <c r="D8" s="7" t="s">
        <v>17</v>
      </c>
      <c r="E8" s="12" t="s">
        <v>18</v>
      </c>
      <c r="F8" s="10">
        <v>43641125</v>
      </c>
      <c r="G8" s="11">
        <v>15556767</v>
      </c>
      <c r="H8" s="10">
        <f t="shared" si="0"/>
        <v>28084358</v>
      </c>
      <c r="I8" s="10"/>
    </row>
    <row r="9" spans="1:9" ht="22.5">
      <c r="A9" s="6"/>
      <c r="B9" s="7">
        <v>20</v>
      </c>
      <c r="C9" s="41" t="s">
        <v>202</v>
      </c>
      <c r="D9" s="7">
        <v>401320</v>
      </c>
      <c r="E9" s="12" t="s">
        <v>19</v>
      </c>
      <c r="F9" s="10">
        <v>100000</v>
      </c>
      <c r="G9" s="11">
        <v>56607</v>
      </c>
      <c r="H9" s="10">
        <f t="shared" si="0"/>
        <v>43393</v>
      </c>
      <c r="I9" s="10"/>
    </row>
    <row r="10" spans="1:9" ht="22.5">
      <c r="A10" s="2" t="s">
        <v>6</v>
      </c>
      <c r="B10" s="2" t="s">
        <v>7</v>
      </c>
      <c r="C10" s="3" t="s">
        <v>202</v>
      </c>
      <c r="D10" s="2" t="s">
        <v>20</v>
      </c>
      <c r="E10" s="3" t="s">
        <v>21</v>
      </c>
      <c r="F10" s="13">
        <f>SUM(F11:F14)</f>
        <v>193200000</v>
      </c>
      <c r="G10" s="14">
        <f>SUM(G11:G14)</f>
        <v>68893693</v>
      </c>
      <c r="H10" s="5">
        <f>F10-G10</f>
        <v>124306307</v>
      </c>
      <c r="I10" s="5">
        <f>G10/F10*100</f>
        <v>35.659261387163561</v>
      </c>
    </row>
    <row r="11" spans="1:9" ht="22.5">
      <c r="A11" s="6"/>
      <c r="B11" s="7" t="s">
        <v>7</v>
      </c>
      <c r="C11" s="41" t="s">
        <v>202</v>
      </c>
      <c r="D11" s="7" t="s">
        <v>22</v>
      </c>
      <c r="E11" s="9" t="s">
        <v>23</v>
      </c>
      <c r="F11" s="10">
        <v>129714480</v>
      </c>
      <c r="G11" s="11">
        <v>46257134</v>
      </c>
      <c r="H11" s="10">
        <f>F11-G11</f>
        <v>83457346</v>
      </c>
      <c r="I11" s="10"/>
    </row>
    <row r="12" spans="1:9" ht="22.5">
      <c r="A12" s="6"/>
      <c r="B12" s="7" t="s">
        <v>7</v>
      </c>
      <c r="C12" s="41" t="s">
        <v>202</v>
      </c>
      <c r="D12" s="7" t="s">
        <v>24</v>
      </c>
      <c r="E12" s="9" t="s">
        <v>25</v>
      </c>
      <c r="F12" s="10">
        <v>51758280</v>
      </c>
      <c r="G12" s="11">
        <v>18453638</v>
      </c>
      <c r="H12" s="10">
        <f t="shared" ref="H12:H14" si="1">F12-G12</f>
        <v>33304642</v>
      </c>
      <c r="I12" s="10"/>
    </row>
    <row r="13" spans="1:9" ht="22.5">
      <c r="A13" s="6"/>
      <c r="B13" s="7" t="s">
        <v>7</v>
      </c>
      <c r="C13" s="41" t="s">
        <v>202</v>
      </c>
      <c r="D13" s="7" t="s">
        <v>26</v>
      </c>
      <c r="E13" s="12" t="s">
        <v>27</v>
      </c>
      <c r="F13" s="10">
        <v>3438960</v>
      </c>
      <c r="G13" s="11">
        <v>1230278</v>
      </c>
      <c r="H13" s="10">
        <f t="shared" si="1"/>
        <v>2208682</v>
      </c>
      <c r="I13" s="10"/>
    </row>
    <row r="14" spans="1:9" ht="22.5">
      <c r="A14" s="6"/>
      <c r="B14" s="7" t="s">
        <v>7</v>
      </c>
      <c r="C14" s="41" t="s">
        <v>202</v>
      </c>
      <c r="D14" s="7" t="s">
        <v>28</v>
      </c>
      <c r="E14" s="12" t="s">
        <v>29</v>
      </c>
      <c r="F14" s="10">
        <v>8288280</v>
      </c>
      <c r="G14" s="11">
        <v>2952643</v>
      </c>
      <c r="H14" s="10">
        <f t="shared" si="1"/>
        <v>5335637</v>
      </c>
      <c r="I14" s="10"/>
    </row>
    <row r="15" spans="1:9" ht="22.5">
      <c r="A15" s="2">
        <v>630</v>
      </c>
      <c r="B15" s="15">
        <v>20</v>
      </c>
      <c r="C15" s="3" t="s">
        <v>202</v>
      </c>
      <c r="D15" s="15">
        <v>404</v>
      </c>
      <c r="E15" s="16" t="s">
        <v>30</v>
      </c>
      <c r="F15" s="17">
        <f>SUM(F16:F17)</f>
        <v>6000000</v>
      </c>
      <c r="G15" s="5">
        <f>SUM(G16:G17)</f>
        <v>509467</v>
      </c>
      <c r="H15" s="18">
        <f>F15-G15</f>
        <v>5490533</v>
      </c>
      <c r="I15" s="18">
        <f>G15/F15*100</f>
        <v>8.4911166666666666</v>
      </c>
    </row>
    <row r="16" spans="1:9" ht="22.5">
      <c r="A16" s="6"/>
      <c r="B16" s="7">
        <v>20</v>
      </c>
      <c r="C16" s="41" t="s">
        <v>202</v>
      </c>
      <c r="D16" s="7">
        <v>404110</v>
      </c>
      <c r="E16" s="9" t="s">
        <v>31</v>
      </c>
      <c r="F16" s="10">
        <v>5000000</v>
      </c>
      <c r="G16" s="19">
        <v>0</v>
      </c>
      <c r="H16" s="10">
        <f>F16-G16</f>
        <v>5000000</v>
      </c>
      <c r="I16" s="10"/>
    </row>
    <row r="17" spans="1:9" ht="22.5">
      <c r="A17" s="20"/>
      <c r="B17" s="21">
        <v>20</v>
      </c>
      <c r="C17" s="41" t="s">
        <v>202</v>
      </c>
      <c r="D17" s="21">
        <v>404150</v>
      </c>
      <c r="E17" s="22" t="s">
        <v>32</v>
      </c>
      <c r="F17" s="23">
        <v>1000000</v>
      </c>
      <c r="G17" s="24">
        <v>509467</v>
      </c>
      <c r="H17" s="10">
        <f>F17-G17</f>
        <v>490533</v>
      </c>
      <c r="I17" s="23"/>
    </row>
    <row r="18" spans="1:9" ht="22.5">
      <c r="A18" s="2" t="s">
        <v>6</v>
      </c>
      <c r="B18" s="25" t="s">
        <v>7</v>
      </c>
      <c r="C18" s="3" t="s">
        <v>202</v>
      </c>
      <c r="D18" s="25" t="s">
        <v>33</v>
      </c>
      <c r="E18" s="26" t="s">
        <v>34</v>
      </c>
      <c r="F18" s="27">
        <f>SUM(F19:F25)</f>
        <v>40000000</v>
      </c>
      <c r="G18" s="14">
        <f>SUM(G19:G25)</f>
        <v>15551311</v>
      </c>
      <c r="H18" s="14">
        <f>F18-G18</f>
        <v>24448689</v>
      </c>
      <c r="I18" s="14">
        <f>G18/F18*100</f>
        <v>38.878277500000003</v>
      </c>
    </row>
    <row r="19" spans="1:9" ht="22.5">
      <c r="A19" s="28"/>
      <c r="B19" s="7" t="s">
        <v>7</v>
      </c>
      <c r="C19" s="41" t="s">
        <v>202</v>
      </c>
      <c r="D19" s="7" t="s">
        <v>35</v>
      </c>
      <c r="E19" s="9" t="s">
        <v>36</v>
      </c>
      <c r="F19" s="10">
        <v>20000000</v>
      </c>
      <c r="G19" s="29">
        <v>5859185</v>
      </c>
      <c r="H19" s="10">
        <f>F19-G19</f>
        <v>14140815</v>
      </c>
      <c r="I19" s="10"/>
    </row>
    <row r="20" spans="1:9" ht="22.5">
      <c r="A20" s="28"/>
      <c r="B20" s="7" t="s">
        <v>7</v>
      </c>
      <c r="C20" s="41" t="s">
        <v>202</v>
      </c>
      <c r="D20" s="7" t="s">
        <v>37</v>
      </c>
      <c r="E20" s="9" t="s">
        <v>38</v>
      </c>
      <c r="F20" s="10">
        <v>1500000</v>
      </c>
      <c r="G20" s="10">
        <v>305946</v>
      </c>
      <c r="H20" s="10">
        <f t="shared" ref="H20:H25" si="2">F20-G20</f>
        <v>1194054</v>
      </c>
      <c r="I20" s="10"/>
    </row>
    <row r="21" spans="1:9" ht="22.5">
      <c r="A21" s="28"/>
      <c r="B21" s="7" t="s">
        <v>7</v>
      </c>
      <c r="C21" s="41" t="s">
        <v>202</v>
      </c>
      <c r="D21" s="7">
        <v>420140</v>
      </c>
      <c r="E21" s="9" t="s">
        <v>39</v>
      </c>
      <c r="F21" s="10">
        <v>0</v>
      </c>
      <c r="G21" s="10">
        <v>0</v>
      </c>
      <c r="H21" s="10">
        <f t="shared" si="2"/>
        <v>0</v>
      </c>
      <c r="I21" s="10"/>
    </row>
    <row r="22" spans="1:9" ht="22.5">
      <c r="A22" s="28"/>
      <c r="B22" s="7" t="s">
        <v>7</v>
      </c>
      <c r="C22" s="41" t="s">
        <v>202</v>
      </c>
      <c r="D22" s="7" t="s">
        <v>40</v>
      </c>
      <c r="E22" s="12" t="s">
        <v>41</v>
      </c>
      <c r="F22" s="10">
        <v>4000000</v>
      </c>
      <c r="G22" s="30">
        <v>1602103</v>
      </c>
      <c r="H22" s="10">
        <f t="shared" si="2"/>
        <v>2397897</v>
      </c>
      <c r="I22" s="10"/>
    </row>
    <row r="23" spans="1:9" ht="22.5">
      <c r="A23" s="28"/>
      <c r="B23" s="7" t="s">
        <v>7</v>
      </c>
      <c r="C23" s="41" t="s">
        <v>202</v>
      </c>
      <c r="D23" s="7" t="s">
        <v>42</v>
      </c>
      <c r="E23" s="9" t="s">
        <v>43</v>
      </c>
      <c r="F23" s="10">
        <v>6410000</v>
      </c>
      <c r="G23" s="30">
        <v>2129732</v>
      </c>
      <c r="H23" s="10">
        <f t="shared" si="2"/>
        <v>4280268</v>
      </c>
      <c r="I23" s="10"/>
    </row>
    <row r="24" spans="1:9" ht="22.5">
      <c r="A24" s="28"/>
      <c r="B24" s="7" t="s">
        <v>7</v>
      </c>
      <c r="C24" s="41" t="s">
        <v>202</v>
      </c>
      <c r="D24" s="7" t="s">
        <v>44</v>
      </c>
      <c r="E24" s="9" t="s">
        <v>45</v>
      </c>
      <c r="F24" s="10">
        <v>7090000</v>
      </c>
      <c r="G24" s="30">
        <v>4951676</v>
      </c>
      <c r="H24" s="10">
        <f t="shared" si="2"/>
        <v>2138324</v>
      </c>
      <c r="I24" s="10"/>
    </row>
    <row r="25" spans="1:9" ht="22.5">
      <c r="A25" s="28"/>
      <c r="B25" s="7" t="s">
        <v>7</v>
      </c>
      <c r="C25" s="41" t="s">
        <v>202</v>
      </c>
      <c r="D25" s="7" t="s">
        <v>46</v>
      </c>
      <c r="E25" s="12" t="s">
        <v>47</v>
      </c>
      <c r="F25" s="10">
        <v>1000000</v>
      </c>
      <c r="G25" s="30">
        <v>702669</v>
      </c>
      <c r="H25" s="10">
        <f t="shared" si="2"/>
        <v>297331</v>
      </c>
      <c r="I25" s="10"/>
    </row>
    <row r="26" spans="1:9" ht="22.5">
      <c r="A26" s="25" t="s">
        <v>6</v>
      </c>
      <c r="B26" s="25" t="s">
        <v>7</v>
      </c>
      <c r="C26" s="3" t="s">
        <v>202</v>
      </c>
      <c r="D26" s="25">
        <v>421</v>
      </c>
      <c r="E26" s="26" t="s">
        <v>48</v>
      </c>
      <c r="F26" s="27">
        <f>SUM(F27:F38)</f>
        <v>40000000</v>
      </c>
      <c r="G26" s="14">
        <f>SUM(G27:G38)</f>
        <v>14989592</v>
      </c>
      <c r="H26" s="14">
        <f>F26-G26</f>
        <v>25010408</v>
      </c>
      <c r="I26" s="14">
        <f>G26/F26*100</f>
        <v>37.473980000000005</v>
      </c>
    </row>
    <row r="27" spans="1:9" ht="22.5">
      <c r="A27" s="31"/>
      <c r="B27" s="7" t="s">
        <v>7</v>
      </c>
      <c r="C27" s="41" t="s">
        <v>202</v>
      </c>
      <c r="D27" s="7" t="s">
        <v>49</v>
      </c>
      <c r="E27" s="8" t="s">
        <v>50</v>
      </c>
      <c r="F27" s="10">
        <v>19110000</v>
      </c>
      <c r="G27" s="73">
        <v>6235371</v>
      </c>
      <c r="H27" s="10">
        <f>F27-G27</f>
        <v>12874629</v>
      </c>
      <c r="I27" s="10"/>
    </row>
    <row r="28" spans="1:9" ht="22.5">
      <c r="A28" s="31"/>
      <c r="B28" s="7" t="s">
        <v>7</v>
      </c>
      <c r="C28" s="41" t="s">
        <v>202</v>
      </c>
      <c r="D28" s="7" t="s">
        <v>51</v>
      </c>
      <c r="E28" s="8" t="s">
        <v>52</v>
      </c>
      <c r="F28" s="10">
        <v>1700000</v>
      </c>
      <c r="G28" s="73">
        <v>529973</v>
      </c>
      <c r="H28" s="10">
        <f t="shared" ref="H28:H38" si="3">F28-G28</f>
        <v>1170027</v>
      </c>
      <c r="I28" s="10"/>
    </row>
    <row r="29" spans="1:9" ht="22.5">
      <c r="A29" s="31"/>
      <c r="B29" s="7" t="s">
        <v>7</v>
      </c>
      <c r="C29" s="41" t="s">
        <v>202</v>
      </c>
      <c r="D29" s="7" t="s">
        <v>53</v>
      </c>
      <c r="E29" s="8" t="s">
        <v>54</v>
      </c>
      <c r="F29" s="10">
        <v>800000</v>
      </c>
      <c r="G29" s="73">
        <v>189961</v>
      </c>
      <c r="H29" s="10">
        <f t="shared" si="3"/>
        <v>610039</v>
      </c>
      <c r="I29" s="10"/>
    </row>
    <row r="30" spans="1:9" ht="22.5">
      <c r="A30" s="31"/>
      <c r="B30" s="7" t="s">
        <v>7</v>
      </c>
      <c r="C30" s="41" t="s">
        <v>202</v>
      </c>
      <c r="D30" s="7" t="s">
        <v>55</v>
      </c>
      <c r="E30" s="8" t="s">
        <v>56</v>
      </c>
      <c r="F30" s="10">
        <v>20000</v>
      </c>
      <c r="G30" s="73">
        <v>4012</v>
      </c>
      <c r="H30" s="10">
        <f t="shared" si="3"/>
        <v>15988</v>
      </c>
      <c r="I30" s="10"/>
    </row>
    <row r="31" spans="1:9" ht="22.5">
      <c r="A31" s="31"/>
      <c r="B31" s="7" t="s">
        <v>7</v>
      </c>
      <c r="C31" s="41" t="s">
        <v>202</v>
      </c>
      <c r="D31" s="7" t="s">
        <v>57</v>
      </c>
      <c r="E31" s="8" t="s">
        <v>58</v>
      </c>
      <c r="F31" s="10">
        <v>11000000</v>
      </c>
      <c r="G31" s="73">
        <v>5493257</v>
      </c>
      <c r="H31" s="10">
        <f t="shared" si="3"/>
        <v>5506743</v>
      </c>
      <c r="I31" s="10"/>
    </row>
    <row r="32" spans="1:9" ht="22.5">
      <c r="A32" s="31"/>
      <c r="B32" s="7" t="s">
        <v>7</v>
      </c>
      <c r="C32" s="41" t="s">
        <v>202</v>
      </c>
      <c r="D32" s="7" t="s">
        <v>59</v>
      </c>
      <c r="E32" s="8" t="s">
        <v>60</v>
      </c>
      <c r="F32" s="10">
        <v>109000</v>
      </c>
      <c r="G32" s="73">
        <v>32493</v>
      </c>
      <c r="H32" s="10">
        <f t="shared" si="3"/>
        <v>76507</v>
      </c>
      <c r="I32" s="10"/>
    </row>
    <row r="33" spans="1:9" ht="22.5">
      <c r="A33" s="31"/>
      <c r="B33" s="7" t="s">
        <v>7</v>
      </c>
      <c r="C33" s="41" t="s">
        <v>202</v>
      </c>
      <c r="D33" s="7" t="s">
        <v>61</v>
      </c>
      <c r="E33" s="8" t="s">
        <v>62</v>
      </c>
      <c r="F33" s="10">
        <v>4700000</v>
      </c>
      <c r="G33" s="73">
        <v>1706957</v>
      </c>
      <c r="H33" s="10">
        <f t="shared" si="3"/>
        <v>2993043</v>
      </c>
      <c r="I33" s="10"/>
    </row>
    <row r="34" spans="1:9" ht="22.5">
      <c r="A34" s="31"/>
      <c r="B34" s="7" t="s">
        <v>7</v>
      </c>
      <c r="C34" s="41" t="s">
        <v>202</v>
      </c>
      <c r="D34" s="7" t="s">
        <v>63</v>
      </c>
      <c r="E34" s="8" t="s">
        <v>64</v>
      </c>
      <c r="F34" s="10">
        <v>1700000</v>
      </c>
      <c r="G34" s="73">
        <v>616922</v>
      </c>
      <c r="H34" s="10">
        <f t="shared" si="3"/>
        <v>1083078</v>
      </c>
      <c r="I34" s="10"/>
    </row>
    <row r="35" spans="1:9" ht="22.5">
      <c r="A35" s="31"/>
      <c r="B35" s="7" t="s">
        <v>7</v>
      </c>
      <c r="C35" s="41" t="s">
        <v>202</v>
      </c>
      <c r="D35" s="7" t="s">
        <v>65</v>
      </c>
      <c r="E35" s="8" t="s">
        <v>66</v>
      </c>
      <c r="F35" s="10">
        <v>810000</v>
      </c>
      <c r="G35" s="73">
        <v>176244</v>
      </c>
      <c r="H35" s="10">
        <f t="shared" si="3"/>
        <v>633756</v>
      </c>
      <c r="I35" s="10"/>
    </row>
    <row r="36" spans="1:9" ht="22.5">
      <c r="A36" s="31"/>
      <c r="B36" s="7" t="s">
        <v>7</v>
      </c>
      <c r="C36" s="41" t="s">
        <v>202</v>
      </c>
      <c r="D36" s="7" t="s">
        <v>67</v>
      </c>
      <c r="E36" s="8" t="s">
        <v>68</v>
      </c>
      <c r="F36" s="10">
        <v>50000</v>
      </c>
      <c r="G36" s="73">
        <v>4402</v>
      </c>
      <c r="H36" s="10">
        <f t="shared" si="3"/>
        <v>45598</v>
      </c>
      <c r="I36" s="10"/>
    </row>
    <row r="37" spans="1:9" ht="22.5">
      <c r="A37" s="31"/>
      <c r="B37" s="7" t="s">
        <v>7</v>
      </c>
      <c r="C37" s="41" t="s">
        <v>202</v>
      </c>
      <c r="D37" s="7" t="s">
        <v>69</v>
      </c>
      <c r="E37" s="8" t="s">
        <v>70</v>
      </c>
      <c r="F37" s="10">
        <v>0</v>
      </c>
      <c r="G37" s="32">
        <v>0</v>
      </c>
      <c r="H37" s="10">
        <f t="shared" si="3"/>
        <v>0</v>
      </c>
      <c r="I37" s="10"/>
    </row>
    <row r="38" spans="1:9" ht="22.5">
      <c r="A38" s="31"/>
      <c r="B38" s="7" t="s">
        <v>7</v>
      </c>
      <c r="C38" s="41" t="s">
        <v>202</v>
      </c>
      <c r="D38" s="7" t="s">
        <v>71</v>
      </c>
      <c r="E38" s="8" t="s">
        <v>72</v>
      </c>
      <c r="F38" s="10">
        <v>1000</v>
      </c>
      <c r="G38" s="10">
        <v>0</v>
      </c>
      <c r="H38" s="10">
        <f t="shared" si="3"/>
        <v>1000</v>
      </c>
      <c r="I38" s="10"/>
    </row>
    <row r="39" spans="1:9" ht="22.5">
      <c r="A39" s="25" t="s">
        <v>6</v>
      </c>
      <c r="B39" s="25" t="s">
        <v>7</v>
      </c>
      <c r="C39" s="3" t="s">
        <v>202</v>
      </c>
      <c r="D39" s="25" t="s">
        <v>73</v>
      </c>
      <c r="E39" s="26" t="s">
        <v>74</v>
      </c>
      <c r="F39" s="27">
        <f>SUM(F40:F51)</f>
        <v>15000000</v>
      </c>
      <c r="G39" s="14">
        <f>SUM(G40:G51)</f>
        <v>2460201</v>
      </c>
      <c r="H39" s="14">
        <f>F39-G39</f>
        <v>12539799</v>
      </c>
      <c r="I39" s="14">
        <f>G39/F39*100</f>
        <v>16.401340000000001</v>
      </c>
    </row>
    <row r="40" spans="1:9" ht="22.5">
      <c r="A40" s="31"/>
      <c r="B40" s="7" t="s">
        <v>7</v>
      </c>
      <c r="C40" s="41" t="s">
        <v>202</v>
      </c>
      <c r="D40" s="7" t="s">
        <v>75</v>
      </c>
      <c r="E40" s="8" t="s">
        <v>76</v>
      </c>
      <c r="F40" s="10">
        <v>1500000</v>
      </c>
      <c r="G40" s="33">
        <v>133561</v>
      </c>
      <c r="H40" s="10">
        <f>F40-G40</f>
        <v>1366439</v>
      </c>
      <c r="I40" s="10"/>
    </row>
    <row r="41" spans="1:9" ht="22.5">
      <c r="A41" s="31"/>
      <c r="B41" s="7" t="s">
        <v>7</v>
      </c>
      <c r="C41" s="41" t="s">
        <v>202</v>
      </c>
      <c r="D41" s="7" t="s">
        <v>77</v>
      </c>
      <c r="E41" s="8" t="s">
        <v>78</v>
      </c>
      <c r="F41" s="10">
        <v>1500000</v>
      </c>
      <c r="G41" s="33">
        <v>238773</v>
      </c>
      <c r="H41" s="10">
        <f t="shared" ref="H41:H51" si="4">F41-G41</f>
        <v>1261227</v>
      </c>
      <c r="I41" s="10"/>
    </row>
    <row r="42" spans="1:9" ht="22.5">
      <c r="A42" s="31"/>
      <c r="B42" s="7" t="s">
        <v>7</v>
      </c>
      <c r="C42" s="41" t="s">
        <v>202</v>
      </c>
      <c r="D42" s="7" t="s">
        <v>79</v>
      </c>
      <c r="E42" s="8" t="s">
        <v>80</v>
      </c>
      <c r="F42" s="10">
        <v>4000000</v>
      </c>
      <c r="G42" s="33">
        <v>965606</v>
      </c>
      <c r="H42" s="10">
        <f t="shared" si="4"/>
        <v>3034394</v>
      </c>
      <c r="I42" s="10"/>
    </row>
    <row r="43" spans="1:9" ht="22.5">
      <c r="A43" s="31"/>
      <c r="B43" s="7" t="s">
        <v>7</v>
      </c>
      <c r="C43" s="41" t="s">
        <v>202</v>
      </c>
      <c r="D43" s="7" t="s">
        <v>81</v>
      </c>
      <c r="E43" s="8" t="s">
        <v>82</v>
      </c>
      <c r="F43" s="10">
        <v>2500000</v>
      </c>
      <c r="G43" s="33">
        <v>141919</v>
      </c>
      <c r="H43" s="10">
        <f t="shared" si="4"/>
        <v>2358081</v>
      </c>
      <c r="I43" s="10"/>
    </row>
    <row r="44" spans="1:9" ht="22.5">
      <c r="A44" s="31"/>
      <c r="B44" s="7">
        <v>20</v>
      </c>
      <c r="C44" s="41" t="s">
        <v>202</v>
      </c>
      <c r="D44" s="7">
        <v>423310</v>
      </c>
      <c r="E44" s="8" t="s">
        <v>83</v>
      </c>
      <c r="F44" s="10">
        <v>500000</v>
      </c>
      <c r="G44" s="10">
        <v>449651</v>
      </c>
      <c r="H44" s="10">
        <f t="shared" si="4"/>
        <v>50349</v>
      </c>
      <c r="I44" s="10"/>
    </row>
    <row r="45" spans="1:9" ht="22.5">
      <c r="A45" s="31"/>
      <c r="B45" s="7">
        <v>20</v>
      </c>
      <c r="C45" s="41" t="s">
        <v>202</v>
      </c>
      <c r="D45" s="7">
        <v>423320</v>
      </c>
      <c r="E45" s="8" t="s">
        <v>84</v>
      </c>
      <c r="F45" s="10">
        <v>200000</v>
      </c>
      <c r="G45" s="10">
        <v>27470</v>
      </c>
      <c r="H45" s="10">
        <f t="shared" si="4"/>
        <v>172530</v>
      </c>
      <c r="I45" s="10"/>
    </row>
    <row r="46" spans="1:9" ht="22.5">
      <c r="A46" s="31"/>
      <c r="B46" s="7" t="s">
        <v>7</v>
      </c>
      <c r="C46" s="41" t="s">
        <v>202</v>
      </c>
      <c r="D46" s="7">
        <v>423510</v>
      </c>
      <c r="E46" s="8" t="s">
        <v>85</v>
      </c>
      <c r="F46" s="10">
        <v>100000</v>
      </c>
      <c r="G46" s="10">
        <v>0</v>
      </c>
      <c r="H46" s="10">
        <f t="shared" si="4"/>
        <v>100000</v>
      </c>
      <c r="I46" s="10"/>
    </row>
    <row r="47" spans="1:9" ht="22.5">
      <c r="A47" s="31"/>
      <c r="B47" s="7" t="s">
        <v>7</v>
      </c>
      <c r="C47" s="41" t="s">
        <v>202</v>
      </c>
      <c r="D47" s="7" t="s">
        <v>86</v>
      </c>
      <c r="E47" s="8" t="s">
        <v>87</v>
      </c>
      <c r="F47" s="10">
        <v>1000000</v>
      </c>
      <c r="G47" s="33">
        <v>375004</v>
      </c>
      <c r="H47" s="10">
        <f t="shared" si="4"/>
        <v>624996</v>
      </c>
      <c r="I47" s="10"/>
    </row>
    <row r="48" spans="1:9" ht="22.5">
      <c r="A48" s="31"/>
      <c r="B48" s="7">
        <v>20</v>
      </c>
      <c r="C48" s="41" t="s">
        <v>202</v>
      </c>
      <c r="D48" s="7">
        <v>423720</v>
      </c>
      <c r="E48" s="8" t="s">
        <v>88</v>
      </c>
      <c r="F48" s="10">
        <v>1000000</v>
      </c>
      <c r="G48" s="33">
        <v>31119</v>
      </c>
      <c r="H48" s="10">
        <f t="shared" si="4"/>
        <v>968881</v>
      </c>
      <c r="I48" s="10"/>
    </row>
    <row r="49" spans="1:9" ht="22.5">
      <c r="A49" s="31"/>
      <c r="B49" s="7" t="s">
        <v>7</v>
      </c>
      <c r="C49" s="41" t="s">
        <v>202</v>
      </c>
      <c r="D49" s="7">
        <v>423810</v>
      </c>
      <c r="E49" s="8" t="s">
        <v>89</v>
      </c>
      <c r="F49" s="10">
        <v>200000</v>
      </c>
      <c r="G49" s="33">
        <v>0</v>
      </c>
      <c r="H49" s="10">
        <f t="shared" si="4"/>
        <v>200000</v>
      </c>
      <c r="I49" s="10"/>
    </row>
    <row r="50" spans="1:9" ht="22.5">
      <c r="A50" s="31"/>
      <c r="B50" s="7" t="s">
        <v>7</v>
      </c>
      <c r="C50" s="41" t="s">
        <v>202</v>
      </c>
      <c r="D50" s="7" t="s">
        <v>90</v>
      </c>
      <c r="E50" s="8" t="s">
        <v>91</v>
      </c>
      <c r="F50" s="10">
        <v>2000000</v>
      </c>
      <c r="G50" s="33">
        <v>0</v>
      </c>
      <c r="H50" s="10">
        <f t="shared" si="4"/>
        <v>2000000</v>
      </c>
      <c r="I50" s="10"/>
    </row>
    <row r="51" spans="1:9" ht="22.5">
      <c r="A51" s="31"/>
      <c r="B51" s="7" t="s">
        <v>7</v>
      </c>
      <c r="C51" s="41" t="s">
        <v>202</v>
      </c>
      <c r="D51" s="7" t="s">
        <v>92</v>
      </c>
      <c r="E51" s="8" t="s">
        <v>93</v>
      </c>
      <c r="F51" s="10">
        <v>500000</v>
      </c>
      <c r="G51" s="33">
        <v>97098</v>
      </c>
      <c r="H51" s="10">
        <f t="shared" si="4"/>
        <v>402902</v>
      </c>
      <c r="I51" s="10"/>
    </row>
    <row r="52" spans="1:9" ht="22.5">
      <c r="A52" s="25" t="s">
        <v>6</v>
      </c>
      <c r="B52" s="25" t="s">
        <v>7</v>
      </c>
      <c r="C52" s="3" t="s">
        <v>202</v>
      </c>
      <c r="D52" s="25" t="s">
        <v>94</v>
      </c>
      <c r="E52" s="26" t="s">
        <v>95</v>
      </c>
      <c r="F52" s="27">
        <f>SUM(F53:F59)</f>
        <v>25000000</v>
      </c>
      <c r="G52" s="14">
        <f>SUM(G53:G59)</f>
        <v>5553554</v>
      </c>
      <c r="H52" s="14">
        <f>F52-G52</f>
        <v>19446446</v>
      </c>
      <c r="I52" s="14">
        <f>G52/F52*100</f>
        <v>22.214216</v>
      </c>
    </row>
    <row r="53" spans="1:9" ht="22.5">
      <c r="A53" s="28"/>
      <c r="B53" s="7" t="s">
        <v>7</v>
      </c>
      <c r="C53" s="41" t="s">
        <v>202</v>
      </c>
      <c r="D53" s="7" t="s">
        <v>96</v>
      </c>
      <c r="E53" s="8" t="s">
        <v>97</v>
      </c>
      <c r="F53" s="10">
        <v>500000</v>
      </c>
      <c r="G53" s="34">
        <v>147654</v>
      </c>
      <c r="H53" s="10">
        <f>F53-G53</f>
        <v>352346</v>
      </c>
      <c r="I53" s="10"/>
    </row>
    <row r="54" spans="1:9" ht="22.5">
      <c r="A54" s="28"/>
      <c r="B54" s="7" t="s">
        <v>7</v>
      </c>
      <c r="C54" s="41" t="s">
        <v>202</v>
      </c>
      <c r="D54" s="7" t="s">
        <v>98</v>
      </c>
      <c r="E54" s="8" t="s">
        <v>99</v>
      </c>
      <c r="F54" s="10">
        <v>14000000</v>
      </c>
      <c r="G54" s="34">
        <v>3194022</v>
      </c>
      <c r="H54" s="10">
        <f t="shared" ref="H54:H59" si="5">F54-G54</f>
        <v>10805978</v>
      </c>
      <c r="I54" s="10"/>
    </row>
    <row r="55" spans="1:9" ht="22.5">
      <c r="A55" s="28"/>
      <c r="B55" s="7" t="s">
        <v>7</v>
      </c>
      <c r="C55" s="41" t="s">
        <v>202</v>
      </c>
      <c r="D55" s="7" t="s">
        <v>100</v>
      </c>
      <c r="E55" s="8" t="s">
        <v>101</v>
      </c>
      <c r="F55" s="10">
        <v>500000</v>
      </c>
      <c r="G55" s="34">
        <v>15491</v>
      </c>
      <c r="H55" s="10">
        <f t="shared" si="5"/>
        <v>484509</v>
      </c>
      <c r="I55" s="10"/>
    </row>
    <row r="56" spans="1:9" ht="22.5">
      <c r="A56" s="28"/>
      <c r="B56" s="7" t="s">
        <v>7</v>
      </c>
      <c r="C56" s="41" t="s">
        <v>202</v>
      </c>
      <c r="D56" s="7" t="s">
        <v>102</v>
      </c>
      <c r="E56" s="8" t="s">
        <v>103</v>
      </c>
      <c r="F56" s="10">
        <v>2000000</v>
      </c>
      <c r="G56" s="34"/>
      <c r="H56" s="10">
        <f t="shared" si="5"/>
        <v>2000000</v>
      </c>
      <c r="I56" s="10"/>
    </row>
    <row r="57" spans="1:9" ht="22.5">
      <c r="A57" s="28"/>
      <c r="B57" s="7" t="s">
        <v>7</v>
      </c>
      <c r="C57" s="41" t="s">
        <v>202</v>
      </c>
      <c r="D57" s="7" t="s">
        <v>104</v>
      </c>
      <c r="E57" s="8" t="s">
        <v>105</v>
      </c>
      <c r="F57" s="10">
        <v>5000000</v>
      </c>
      <c r="G57" s="34">
        <v>1303215</v>
      </c>
      <c r="H57" s="10">
        <f t="shared" si="5"/>
        <v>3696785</v>
      </c>
      <c r="I57" s="10"/>
    </row>
    <row r="58" spans="1:9" ht="22.5">
      <c r="A58" s="28"/>
      <c r="B58" s="7" t="s">
        <v>7</v>
      </c>
      <c r="C58" s="41" t="s">
        <v>202</v>
      </c>
      <c r="D58" s="7" t="s">
        <v>106</v>
      </c>
      <c r="E58" s="8" t="s">
        <v>107</v>
      </c>
      <c r="F58" s="10">
        <v>500000</v>
      </c>
      <c r="G58" s="34">
        <v>258290</v>
      </c>
      <c r="H58" s="10">
        <f t="shared" si="5"/>
        <v>241710</v>
      </c>
      <c r="I58" s="10"/>
    </row>
    <row r="59" spans="1:9" ht="22.5">
      <c r="A59" s="28"/>
      <c r="B59" s="7" t="s">
        <v>7</v>
      </c>
      <c r="C59" s="41" t="s">
        <v>202</v>
      </c>
      <c r="D59" s="7" t="s">
        <v>108</v>
      </c>
      <c r="E59" s="8" t="s">
        <v>109</v>
      </c>
      <c r="F59" s="10">
        <v>2500000</v>
      </c>
      <c r="G59" s="35">
        <v>634882</v>
      </c>
      <c r="H59" s="10">
        <f t="shared" si="5"/>
        <v>1865118</v>
      </c>
      <c r="I59" s="10"/>
    </row>
    <row r="60" spans="1:9" ht="22.5">
      <c r="A60" s="25" t="s">
        <v>6</v>
      </c>
      <c r="B60" s="25" t="s">
        <v>7</v>
      </c>
      <c r="C60" s="3" t="s">
        <v>202</v>
      </c>
      <c r="D60" s="25" t="s">
        <v>110</v>
      </c>
      <c r="E60" s="26" t="s">
        <v>111</v>
      </c>
      <c r="F60" s="27">
        <f>SUM(F61:F75)</f>
        <v>15000000</v>
      </c>
      <c r="G60" s="14">
        <f>SUM(G61:G75)</f>
        <v>2177996</v>
      </c>
      <c r="H60" s="14">
        <f>F60-G60</f>
        <v>12822004</v>
      </c>
      <c r="I60" s="14">
        <f>G60/F60*100</f>
        <v>14.519973333333333</v>
      </c>
    </row>
    <row r="61" spans="1:9" ht="22.5">
      <c r="A61" s="28"/>
      <c r="B61" s="7" t="s">
        <v>7</v>
      </c>
      <c r="C61" s="41" t="s">
        <v>202</v>
      </c>
      <c r="D61" s="7">
        <v>425130</v>
      </c>
      <c r="E61" s="8" t="s">
        <v>112</v>
      </c>
      <c r="F61" s="10">
        <v>3500000</v>
      </c>
      <c r="G61" s="36">
        <v>1021688</v>
      </c>
      <c r="H61" s="10">
        <f>F61-G61</f>
        <v>2478312</v>
      </c>
      <c r="I61" s="10"/>
    </row>
    <row r="62" spans="1:9" ht="22.5">
      <c r="A62" s="28"/>
      <c r="B62" s="7" t="s">
        <v>7</v>
      </c>
      <c r="C62" s="41" t="s">
        <v>202</v>
      </c>
      <c r="D62" s="7" t="s">
        <v>113</v>
      </c>
      <c r="E62" s="8" t="s">
        <v>114</v>
      </c>
      <c r="F62" s="10">
        <v>200000</v>
      </c>
      <c r="G62" s="36">
        <v>5954</v>
      </c>
      <c r="H62" s="10">
        <f t="shared" ref="H62:H75" si="6">F62-G62</f>
        <v>194046</v>
      </c>
      <c r="I62" s="10"/>
    </row>
    <row r="63" spans="1:9" ht="22.5">
      <c r="A63" s="28"/>
      <c r="B63" s="7" t="s">
        <v>7</v>
      </c>
      <c r="C63" s="41" t="s">
        <v>202</v>
      </c>
      <c r="D63" s="7" t="s">
        <v>115</v>
      </c>
      <c r="E63" s="8" t="s">
        <v>116</v>
      </c>
      <c r="F63" s="10">
        <v>550000</v>
      </c>
      <c r="G63" s="36">
        <v>39875</v>
      </c>
      <c r="H63" s="10">
        <f t="shared" si="6"/>
        <v>510125</v>
      </c>
      <c r="I63" s="10"/>
    </row>
    <row r="64" spans="1:9" ht="22.5">
      <c r="A64" s="28"/>
      <c r="B64" s="7" t="s">
        <v>7</v>
      </c>
      <c r="C64" s="41" t="s">
        <v>202</v>
      </c>
      <c r="D64" s="7" t="s">
        <v>117</v>
      </c>
      <c r="E64" s="8" t="s">
        <v>118</v>
      </c>
      <c r="F64" s="10">
        <v>250000</v>
      </c>
      <c r="G64" s="36">
        <v>67276</v>
      </c>
      <c r="H64" s="10">
        <f t="shared" si="6"/>
        <v>182724</v>
      </c>
      <c r="I64" s="10"/>
    </row>
    <row r="65" spans="1:9" ht="22.5">
      <c r="A65" s="28"/>
      <c r="B65" s="7" t="s">
        <v>7</v>
      </c>
      <c r="C65" s="41" t="s">
        <v>202</v>
      </c>
      <c r="D65" s="7" t="s">
        <v>119</v>
      </c>
      <c r="E65" s="9" t="s">
        <v>120</v>
      </c>
      <c r="F65" s="10">
        <v>500000</v>
      </c>
      <c r="G65" s="36">
        <v>13578</v>
      </c>
      <c r="H65" s="10">
        <f t="shared" si="6"/>
        <v>486422</v>
      </c>
      <c r="I65" s="10"/>
    </row>
    <row r="66" spans="1:9" ht="22.5">
      <c r="A66" s="28"/>
      <c r="B66" s="7" t="s">
        <v>7</v>
      </c>
      <c r="C66" s="41" t="s">
        <v>202</v>
      </c>
      <c r="D66" s="7" t="s">
        <v>121</v>
      </c>
      <c r="E66" s="9" t="s">
        <v>122</v>
      </c>
      <c r="F66" s="10">
        <v>5000000</v>
      </c>
      <c r="G66" s="36"/>
      <c r="H66" s="10">
        <f t="shared" si="6"/>
        <v>5000000</v>
      </c>
      <c r="I66" s="10"/>
    </row>
    <row r="67" spans="1:9" ht="22.5">
      <c r="A67" s="28"/>
      <c r="B67" s="7" t="s">
        <v>7</v>
      </c>
      <c r="C67" s="41" t="s">
        <v>202</v>
      </c>
      <c r="D67" s="7" t="s">
        <v>123</v>
      </c>
      <c r="E67" s="9" t="s">
        <v>124</v>
      </c>
      <c r="F67" s="10">
        <v>400000</v>
      </c>
      <c r="G67" s="37"/>
      <c r="H67" s="10">
        <f t="shared" si="6"/>
        <v>400000</v>
      </c>
      <c r="I67" s="10"/>
    </row>
    <row r="68" spans="1:9" ht="22.5">
      <c r="A68" s="28"/>
      <c r="B68" s="7" t="s">
        <v>7</v>
      </c>
      <c r="C68" s="41" t="s">
        <v>202</v>
      </c>
      <c r="D68" s="7">
        <v>425310</v>
      </c>
      <c r="E68" s="8" t="s">
        <v>125</v>
      </c>
      <c r="F68" s="10">
        <v>50000</v>
      </c>
      <c r="G68" s="36">
        <v>2470</v>
      </c>
      <c r="H68" s="10">
        <f t="shared" si="6"/>
        <v>47530</v>
      </c>
      <c r="I68" s="10"/>
    </row>
    <row r="69" spans="1:9" ht="22.5">
      <c r="A69" s="28"/>
      <c r="B69" s="7" t="s">
        <v>7</v>
      </c>
      <c r="C69" s="41" t="s">
        <v>202</v>
      </c>
      <c r="D69" s="7">
        <v>425320</v>
      </c>
      <c r="E69" s="8" t="s">
        <v>126</v>
      </c>
      <c r="F69" s="10">
        <v>50000</v>
      </c>
      <c r="G69" s="36"/>
      <c r="H69" s="10">
        <f t="shared" si="6"/>
        <v>50000</v>
      </c>
      <c r="I69" s="10"/>
    </row>
    <row r="70" spans="1:9" ht="22.5">
      <c r="A70" s="28"/>
      <c r="B70" s="7" t="s">
        <v>7</v>
      </c>
      <c r="C70" s="41" t="s">
        <v>202</v>
      </c>
      <c r="D70" s="7">
        <v>425360</v>
      </c>
      <c r="E70" s="8" t="s">
        <v>127</v>
      </c>
      <c r="F70" s="10">
        <v>0</v>
      </c>
      <c r="G70" s="37"/>
      <c r="H70" s="10">
        <f t="shared" si="6"/>
        <v>0</v>
      </c>
      <c r="I70" s="10"/>
    </row>
    <row r="71" spans="1:9" ht="22.5">
      <c r="A71" s="28"/>
      <c r="B71" s="7" t="s">
        <v>7</v>
      </c>
      <c r="C71" s="41" t="s">
        <v>202</v>
      </c>
      <c r="D71" s="7" t="s">
        <v>128</v>
      </c>
      <c r="E71" s="8" t="s">
        <v>129</v>
      </c>
      <c r="F71" s="10">
        <v>500000</v>
      </c>
      <c r="G71" s="36">
        <v>106200</v>
      </c>
      <c r="H71" s="10">
        <f t="shared" si="6"/>
        <v>393800</v>
      </c>
      <c r="I71" s="10"/>
    </row>
    <row r="72" spans="1:9" ht="22.5">
      <c r="A72" s="28"/>
      <c r="B72" s="7" t="s">
        <v>7</v>
      </c>
      <c r="C72" s="41" t="s">
        <v>202</v>
      </c>
      <c r="D72" s="7" t="s">
        <v>130</v>
      </c>
      <c r="E72" s="8" t="s">
        <v>131</v>
      </c>
      <c r="F72" s="10">
        <v>700000</v>
      </c>
      <c r="G72" s="36">
        <v>43262</v>
      </c>
      <c r="H72" s="10">
        <f t="shared" si="6"/>
        <v>656738</v>
      </c>
      <c r="I72" s="10"/>
    </row>
    <row r="73" spans="1:9" ht="22.5">
      <c r="A73" s="28"/>
      <c r="B73" s="7" t="s">
        <v>7</v>
      </c>
      <c r="C73" s="41" t="s">
        <v>202</v>
      </c>
      <c r="D73" s="7" t="s">
        <v>132</v>
      </c>
      <c r="E73" s="8" t="s">
        <v>133</v>
      </c>
      <c r="F73" s="10">
        <v>800000</v>
      </c>
      <c r="G73" s="36">
        <v>166405</v>
      </c>
      <c r="H73" s="10">
        <f t="shared" si="6"/>
        <v>633595</v>
      </c>
      <c r="I73" s="10"/>
    </row>
    <row r="74" spans="1:9" ht="22.5">
      <c r="A74" s="28"/>
      <c r="B74" s="7" t="s">
        <v>7</v>
      </c>
      <c r="C74" s="41" t="s">
        <v>202</v>
      </c>
      <c r="D74" s="7" t="s">
        <v>134</v>
      </c>
      <c r="E74" s="8" t="s">
        <v>135</v>
      </c>
      <c r="F74" s="10">
        <v>500000</v>
      </c>
      <c r="G74" s="38"/>
      <c r="H74" s="10">
        <f t="shared" si="6"/>
        <v>500000</v>
      </c>
      <c r="I74" s="10"/>
    </row>
    <row r="75" spans="1:9" ht="22.5">
      <c r="A75" s="28"/>
      <c r="B75" s="7" t="s">
        <v>7</v>
      </c>
      <c r="C75" s="41" t="s">
        <v>202</v>
      </c>
      <c r="D75" s="7" t="s">
        <v>136</v>
      </c>
      <c r="E75" s="8" t="s">
        <v>137</v>
      </c>
      <c r="F75" s="10">
        <v>2000000</v>
      </c>
      <c r="G75" s="38">
        <v>711288</v>
      </c>
      <c r="H75" s="10">
        <f t="shared" si="6"/>
        <v>1288712</v>
      </c>
      <c r="I75" s="10"/>
    </row>
    <row r="76" spans="1:9" ht="22.5">
      <c r="A76" s="25" t="s">
        <v>6</v>
      </c>
      <c r="B76" s="25" t="s">
        <v>7</v>
      </c>
      <c r="C76" s="3" t="s">
        <v>202</v>
      </c>
      <c r="D76" s="25" t="s">
        <v>138</v>
      </c>
      <c r="E76" s="26" t="s">
        <v>139</v>
      </c>
      <c r="F76" s="27">
        <f>SUM(F77:F81)</f>
        <v>25000000</v>
      </c>
      <c r="G76" s="14">
        <f>SUM(G77:G81)</f>
        <v>7290706</v>
      </c>
      <c r="H76" s="14">
        <f>F76-G76</f>
        <v>17709294</v>
      </c>
      <c r="I76" s="14">
        <f>G76/F76*100</f>
        <v>29.162823999999997</v>
      </c>
    </row>
    <row r="77" spans="1:9" ht="22.5">
      <c r="A77" s="28"/>
      <c r="B77" s="7" t="s">
        <v>7</v>
      </c>
      <c r="C77" s="41" t="s">
        <v>202</v>
      </c>
      <c r="D77" s="7" t="s">
        <v>140</v>
      </c>
      <c r="E77" s="8" t="s">
        <v>141</v>
      </c>
      <c r="F77" s="10">
        <v>8000000</v>
      </c>
      <c r="G77" s="39">
        <v>2419627</v>
      </c>
      <c r="H77" s="10">
        <f>F77-G77</f>
        <v>5580373</v>
      </c>
      <c r="I77" s="10"/>
    </row>
    <row r="78" spans="1:9" ht="22.5">
      <c r="A78" s="28"/>
      <c r="B78" s="7" t="s">
        <v>7</v>
      </c>
      <c r="C78" s="41" t="s">
        <v>202</v>
      </c>
      <c r="D78" s="7" t="s">
        <v>142</v>
      </c>
      <c r="E78" s="8" t="s">
        <v>143</v>
      </c>
      <c r="F78" s="10">
        <v>5300000</v>
      </c>
      <c r="G78" s="39">
        <v>1914787</v>
      </c>
      <c r="H78" s="10">
        <f t="shared" ref="H78:H81" si="7">F78-G78</f>
        <v>3385213</v>
      </c>
      <c r="I78" s="10"/>
    </row>
    <row r="79" spans="1:9" ht="22.5">
      <c r="A79" s="28"/>
      <c r="B79" s="7" t="s">
        <v>7</v>
      </c>
      <c r="C79" s="41" t="s">
        <v>202</v>
      </c>
      <c r="D79" s="7" t="s">
        <v>144</v>
      </c>
      <c r="E79" s="8" t="s">
        <v>145</v>
      </c>
      <c r="F79" s="10">
        <v>100000</v>
      </c>
      <c r="G79" s="39">
        <v>36328</v>
      </c>
      <c r="H79" s="10">
        <f t="shared" si="7"/>
        <v>63672</v>
      </c>
      <c r="I79" s="10"/>
    </row>
    <row r="80" spans="1:9" ht="22.5">
      <c r="A80" s="28"/>
      <c r="B80" s="7" t="s">
        <v>7</v>
      </c>
      <c r="C80" s="41" t="s">
        <v>202</v>
      </c>
      <c r="D80" s="7" t="s">
        <v>146</v>
      </c>
      <c r="E80" s="8" t="s">
        <v>147</v>
      </c>
      <c r="F80" s="10">
        <v>1600000</v>
      </c>
      <c r="G80" s="39">
        <v>408313</v>
      </c>
      <c r="H80" s="10">
        <f t="shared" si="7"/>
        <v>1191687</v>
      </c>
      <c r="I80" s="10"/>
    </row>
    <row r="81" spans="1:9" ht="22.5">
      <c r="A81" s="28"/>
      <c r="B81" s="7" t="s">
        <v>7</v>
      </c>
      <c r="C81" s="41" t="s">
        <v>202</v>
      </c>
      <c r="D81" s="7">
        <v>426990</v>
      </c>
      <c r="E81" s="8" t="s">
        <v>148</v>
      </c>
      <c r="F81" s="10">
        <v>10000000</v>
      </c>
      <c r="G81" s="39">
        <v>2511651</v>
      </c>
      <c r="H81" s="10">
        <f t="shared" si="7"/>
        <v>7488349</v>
      </c>
      <c r="I81" s="10"/>
    </row>
    <row r="82" spans="1:9" ht="22.5">
      <c r="A82" s="25" t="s">
        <v>6</v>
      </c>
      <c r="B82" s="25" t="s">
        <v>7</v>
      </c>
      <c r="C82" s="3" t="s">
        <v>202</v>
      </c>
      <c r="D82" s="25" t="s">
        <v>149</v>
      </c>
      <c r="E82" s="26" t="s">
        <v>150</v>
      </c>
      <c r="F82" s="27">
        <f>SUM(F83)</f>
        <v>30700000</v>
      </c>
      <c r="G82" s="14">
        <f>SUM(G83)</f>
        <v>10890073</v>
      </c>
      <c r="H82" s="14">
        <f>F82-G82</f>
        <v>19809927</v>
      </c>
      <c r="I82" s="14">
        <f>G82/F82*100</f>
        <v>35.472550488599346</v>
      </c>
    </row>
    <row r="83" spans="1:9" ht="22.5">
      <c r="A83" s="40"/>
      <c r="B83" s="28">
        <v>20</v>
      </c>
      <c r="C83" s="41" t="s">
        <v>202</v>
      </c>
      <c r="D83" s="28">
        <v>427110</v>
      </c>
      <c r="E83" s="41" t="s">
        <v>150</v>
      </c>
      <c r="F83" s="42">
        <v>30700000</v>
      </c>
      <c r="G83" s="42">
        <v>10890073</v>
      </c>
      <c r="H83" s="42">
        <f>F83-G83</f>
        <v>19809927</v>
      </c>
      <c r="I83" s="42"/>
    </row>
    <row r="84" spans="1:9" ht="22.5">
      <c r="A84" s="25" t="s">
        <v>6</v>
      </c>
      <c r="B84" s="25" t="s">
        <v>7</v>
      </c>
      <c r="C84" s="3" t="s">
        <v>202</v>
      </c>
      <c r="D84" s="25" t="s">
        <v>151</v>
      </c>
      <c r="E84" s="26" t="s">
        <v>152</v>
      </c>
      <c r="F84" s="27">
        <f>SUM(F85:F87)</f>
        <v>2000000</v>
      </c>
      <c r="G84" s="14">
        <f>SUM(G85:G87)</f>
        <v>840813</v>
      </c>
      <c r="H84" s="14">
        <f>F84-G84</f>
        <v>1159187</v>
      </c>
      <c r="I84" s="14">
        <f>G84/F84*100</f>
        <v>42.040649999999999</v>
      </c>
    </row>
    <row r="85" spans="1:9" ht="22.5">
      <c r="A85" s="28"/>
      <c r="B85" s="7" t="s">
        <v>7</v>
      </c>
      <c r="C85" s="41" t="s">
        <v>202</v>
      </c>
      <c r="D85" s="43">
        <v>464910</v>
      </c>
      <c r="E85" s="44" t="s">
        <v>153</v>
      </c>
      <c r="F85" s="45">
        <v>100000</v>
      </c>
      <c r="G85" s="34">
        <v>3340</v>
      </c>
      <c r="H85" s="45">
        <f>F85-G85</f>
        <v>96660</v>
      </c>
      <c r="I85" s="45"/>
    </row>
    <row r="86" spans="1:9" ht="22.5">
      <c r="A86" s="28"/>
      <c r="B86" s="7" t="s">
        <v>7</v>
      </c>
      <c r="C86" s="41" t="s">
        <v>202</v>
      </c>
      <c r="D86" s="7" t="s">
        <v>154</v>
      </c>
      <c r="E86" s="8" t="s">
        <v>155</v>
      </c>
      <c r="F86" s="10">
        <v>1200000</v>
      </c>
      <c r="G86" s="34">
        <v>432694</v>
      </c>
      <c r="H86" s="45">
        <f t="shared" ref="H86:H87" si="8">F86-G86</f>
        <v>767306</v>
      </c>
      <c r="I86" s="10"/>
    </row>
    <row r="87" spans="1:9" ht="22.5">
      <c r="A87" s="28"/>
      <c r="B87" s="7" t="s">
        <v>7</v>
      </c>
      <c r="C87" s="41" t="s">
        <v>202</v>
      </c>
      <c r="D87" s="7" t="s">
        <v>156</v>
      </c>
      <c r="E87" s="8" t="s">
        <v>157</v>
      </c>
      <c r="F87" s="10">
        <v>700000</v>
      </c>
      <c r="G87" s="34">
        <v>404779</v>
      </c>
      <c r="H87" s="45">
        <f t="shared" si="8"/>
        <v>295221</v>
      </c>
      <c r="I87" s="10"/>
    </row>
    <row r="88" spans="1:9" ht="22.5">
      <c r="A88" s="25">
        <v>630</v>
      </c>
      <c r="B88" s="25" t="s">
        <v>7</v>
      </c>
      <c r="C88" s="3" t="s">
        <v>202</v>
      </c>
      <c r="D88" s="25" t="s">
        <v>158</v>
      </c>
      <c r="E88" s="26" t="s">
        <v>159</v>
      </c>
      <c r="F88" s="27">
        <f>SUM(F89:F93)</f>
        <v>35400000</v>
      </c>
      <c r="G88" s="14">
        <f>SUM(G89:G93)</f>
        <v>1930043</v>
      </c>
      <c r="H88" s="14">
        <f>F88-G88</f>
        <v>33469957</v>
      </c>
      <c r="I88" s="14">
        <f>G88/F88*100</f>
        <v>5.4520988700564974</v>
      </c>
    </row>
    <row r="89" spans="1:9" ht="22.5">
      <c r="A89" s="28"/>
      <c r="B89" s="43">
        <v>20</v>
      </c>
      <c r="C89" s="41" t="s">
        <v>202</v>
      </c>
      <c r="D89" s="43">
        <v>480140</v>
      </c>
      <c r="E89" s="44" t="s">
        <v>160</v>
      </c>
      <c r="F89" s="45">
        <v>20000000</v>
      </c>
      <c r="G89" s="45">
        <v>1511364</v>
      </c>
      <c r="H89" s="45">
        <f>F89-G89</f>
        <v>18488636</v>
      </c>
      <c r="I89" s="45"/>
    </row>
    <row r="90" spans="1:9" ht="22.5">
      <c r="A90" s="28"/>
      <c r="B90" s="43">
        <v>20</v>
      </c>
      <c r="C90" s="41" t="s">
        <v>202</v>
      </c>
      <c r="D90" s="43">
        <v>480150</v>
      </c>
      <c r="E90" s="44" t="s">
        <v>161</v>
      </c>
      <c r="F90" s="45">
        <v>0</v>
      </c>
      <c r="G90" s="45"/>
      <c r="H90" s="45">
        <f t="shared" ref="H90:H93" si="9">F90-G90</f>
        <v>0</v>
      </c>
      <c r="I90" s="45"/>
    </row>
    <row r="91" spans="1:9" ht="22.5">
      <c r="A91" s="28"/>
      <c r="B91" s="43">
        <v>20</v>
      </c>
      <c r="C91" s="41" t="s">
        <v>202</v>
      </c>
      <c r="D91" s="43">
        <v>480160</v>
      </c>
      <c r="E91" s="44" t="s">
        <v>162</v>
      </c>
      <c r="F91" s="45">
        <v>0</v>
      </c>
      <c r="G91" s="45"/>
      <c r="H91" s="45">
        <f t="shared" si="9"/>
        <v>0</v>
      </c>
      <c r="I91" s="45"/>
    </row>
    <row r="92" spans="1:9" ht="22.5">
      <c r="A92" s="28"/>
      <c r="B92" s="7" t="s">
        <v>7</v>
      </c>
      <c r="C92" s="41" t="s">
        <v>202</v>
      </c>
      <c r="D92" s="7" t="s">
        <v>163</v>
      </c>
      <c r="E92" s="8" t="s">
        <v>164</v>
      </c>
      <c r="F92" s="10">
        <v>14400000</v>
      </c>
      <c r="G92" s="10">
        <v>418679</v>
      </c>
      <c r="H92" s="45">
        <f t="shared" si="9"/>
        <v>13981321</v>
      </c>
      <c r="I92" s="10"/>
    </row>
    <row r="93" spans="1:9" ht="22.5">
      <c r="A93" s="46"/>
      <c r="B93" s="7">
        <v>20</v>
      </c>
      <c r="C93" s="41" t="s">
        <v>202</v>
      </c>
      <c r="D93" s="7">
        <v>480290</v>
      </c>
      <c r="E93" s="8" t="s">
        <v>165</v>
      </c>
      <c r="F93" s="10">
        <v>1000000</v>
      </c>
      <c r="G93" s="10"/>
      <c r="H93" s="45">
        <f t="shared" si="9"/>
        <v>1000000</v>
      </c>
      <c r="I93" s="10"/>
    </row>
    <row r="94" spans="1:9" ht="22.5">
      <c r="A94" s="25">
        <v>630</v>
      </c>
      <c r="B94" s="15">
        <v>20</v>
      </c>
      <c r="C94" s="3" t="s">
        <v>202</v>
      </c>
      <c r="D94" s="15">
        <v>483</v>
      </c>
      <c r="E94" s="47" t="s">
        <v>166</v>
      </c>
      <c r="F94" s="17">
        <f>SUM(F95:F96)</f>
        <v>2000000</v>
      </c>
      <c r="G94" s="18">
        <f>SUM(G95:G96)</f>
        <v>0</v>
      </c>
      <c r="H94" s="18">
        <f>F94-G94</f>
        <v>2000000</v>
      </c>
      <c r="I94" s="18">
        <f>G94/F94*100</f>
        <v>0</v>
      </c>
    </row>
    <row r="95" spans="1:9" ht="22.5">
      <c r="A95" s="46"/>
      <c r="B95" s="7">
        <v>20</v>
      </c>
      <c r="C95" s="41" t="s">
        <v>202</v>
      </c>
      <c r="D95" s="7">
        <v>483110</v>
      </c>
      <c r="E95" s="8" t="s">
        <v>167</v>
      </c>
      <c r="F95" s="10">
        <v>1000000</v>
      </c>
      <c r="G95" s="10"/>
      <c r="H95" s="10">
        <f>F95-G95</f>
        <v>1000000</v>
      </c>
      <c r="I95" s="10"/>
    </row>
    <row r="96" spans="1:9" ht="22.5">
      <c r="A96" s="46"/>
      <c r="B96" s="7">
        <v>20</v>
      </c>
      <c r="C96" s="41" t="s">
        <v>202</v>
      </c>
      <c r="D96" s="7">
        <v>483190</v>
      </c>
      <c r="E96" s="8" t="s">
        <v>168</v>
      </c>
      <c r="F96" s="10">
        <v>1000000</v>
      </c>
      <c r="G96" s="10"/>
      <c r="H96" s="10">
        <f>F96-G96</f>
        <v>1000000</v>
      </c>
      <c r="I96" s="10"/>
    </row>
    <row r="97" spans="1:9" ht="22.5">
      <c r="A97" s="25" t="s">
        <v>6</v>
      </c>
      <c r="B97" s="25" t="s">
        <v>7</v>
      </c>
      <c r="C97" s="3" t="s">
        <v>8</v>
      </c>
      <c r="D97" s="25" t="s">
        <v>169</v>
      </c>
      <c r="E97" s="26" t="s">
        <v>170</v>
      </c>
      <c r="F97" s="27">
        <f>SUM(F98:F100)</f>
        <v>10500000</v>
      </c>
      <c r="G97" s="14">
        <f>SUM(G98:G100)</f>
        <v>0</v>
      </c>
      <c r="H97" s="14">
        <f>F97-G97</f>
        <v>10500000</v>
      </c>
      <c r="I97" s="14">
        <f>G97/F97*100</f>
        <v>0</v>
      </c>
    </row>
    <row r="98" spans="1:9" ht="22.5">
      <c r="A98" s="28"/>
      <c r="B98" s="28">
        <v>20</v>
      </c>
      <c r="C98" s="41" t="s">
        <v>202</v>
      </c>
      <c r="D98" s="7" t="s">
        <v>171</v>
      </c>
      <c r="E98" s="8" t="s">
        <v>172</v>
      </c>
      <c r="F98" s="10">
        <v>9500000</v>
      </c>
      <c r="G98" s="34">
        <v>0</v>
      </c>
      <c r="H98" s="10">
        <f>F98-G98</f>
        <v>9500000</v>
      </c>
      <c r="I98" s="10"/>
    </row>
    <row r="99" spans="1:9" ht="22.5">
      <c r="A99" s="28"/>
      <c r="B99" s="28">
        <v>20</v>
      </c>
      <c r="C99" s="41" t="s">
        <v>202</v>
      </c>
      <c r="D99" s="7">
        <v>485320</v>
      </c>
      <c r="E99" s="8" t="s">
        <v>173</v>
      </c>
      <c r="F99" s="10">
        <v>500000</v>
      </c>
      <c r="G99" s="10"/>
      <c r="H99" s="10">
        <f t="shared" ref="H99:H142" si="10">F99-G99</f>
        <v>500000</v>
      </c>
      <c r="I99" s="10"/>
    </row>
    <row r="100" spans="1:9" ht="22.5">
      <c r="A100" s="28"/>
      <c r="B100" s="28">
        <v>20</v>
      </c>
      <c r="C100" s="41" t="s">
        <v>202</v>
      </c>
      <c r="D100" s="7">
        <v>485710</v>
      </c>
      <c r="E100" s="8" t="s">
        <v>174</v>
      </c>
      <c r="F100" s="10">
        <v>500000</v>
      </c>
      <c r="G100" s="10">
        <v>0</v>
      </c>
      <c r="H100" s="10">
        <f t="shared" si="10"/>
        <v>500000</v>
      </c>
      <c r="I100" s="10"/>
    </row>
    <row r="101" spans="1:9">
      <c r="A101" s="25" t="s">
        <v>6</v>
      </c>
      <c r="B101" s="25" t="s">
        <v>175</v>
      </c>
      <c r="C101" s="26" t="s">
        <v>176</v>
      </c>
      <c r="D101" s="25" t="s">
        <v>110</v>
      </c>
      <c r="E101" s="26" t="s">
        <v>111</v>
      </c>
      <c r="F101" s="27">
        <f>SUM(F102)</f>
        <v>9000000</v>
      </c>
      <c r="G101" s="14">
        <f>SUM(G102)</f>
        <v>1400559</v>
      </c>
      <c r="H101" s="14">
        <f t="shared" si="10"/>
        <v>7599441</v>
      </c>
      <c r="I101" s="14">
        <f>G101/F101*100</f>
        <v>15.561766666666665</v>
      </c>
    </row>
    <row r="102" spans="1:9">
      <c r="A102" s="28"/>
      <c r="B102" s="28">
        <v>21</v>
      </c>
      <c r="C102" s="41" t="s">
        <v>176</v>
      </c>
      <c r="D102" s="28">
        <v>425990</v>
      </c>
      <c r="E102" s="41" t="s">
        <v>137</v>
      </c>
      <c r="F102" s="42">
        <v>9000000</v>
      </c>
      <c r="G102" s="42">
        <v>1400559</v>
      </c>
      <c r="H102" s="42">
        <f t="shared" si="10"/>
        <v>7599441</v>
      </c>
      <c r="I102" s="42"/>
    </row>
    <row r="103" spans="1:9">
      <c r="A103" s="25" t="s">
        <v>6</v>
      </c>
      <c r="B103" s="25" t="s">
        <v>175</v>
      </c>
      <c r="C103" s="26" t="s">
        <v>176</v>
      </c>
      <c r="D103" s="25" t="s">
        <v>138</v>
      </c>
      <c r="E103" s="26" t="s">
        <v>139</v>
      </c>
      <c r="F103" s="27">
        <f>SUM(F104)</f>
        <v>5400000</v>
      </c>
      <c r="G103" s="14">
        <f>SUM(G104)</f>
        <v>110131</v>
      </c>
      <c r="H103" s="14">
        <f t="shared" si="10"/>
        <v>5289869</v>
      </c>
      <c r="I103" s="14">
        <f>G103/F103*100</f>
        <v>2.039462962962963</v>
      </c>
    </row>
    <row r="104" spans="1:9">
      <c r="A104" s="46"/>
      <c r="B104" s="46">
        <v>21</v>
      </c>
      <c r="C104" s="48" t="s">
        <v>176</v>
      </c>
      <c r="D104" s="46">
        <v>426990</v>
      </c>
      <c r="E104" s="48" t="s">
        <v>148</v>
      </c>
      <c r="F104" s="34">
        <v>5400000</v>
      </c>
      <c r="G104" s="34">
        <v>110131</v>
      </c>
      <c r="H104" s="34">
        <f t="shared" si="10"/>
        <v>5289869</v>
      </c>
      <c r="I104" s="34"/>
    </row>
    <row r="105" spans="1:9" ht="22.5">
      <c r="A105" s="25" t="s">
        <v>6</v>
      </c>
      <c r="B105" s="25" t="s">
        <v>177</v>
      </c>
      <c r="C105" s="26" t="s">
        <v>178</v>
      </c>
      <c r="D105" s="25" t="s">
        <v>94</v>
      </c>
      <c r="E105" s="26" t="s">
        <v>95</v>
      </c>
      <c r="F105" s="27">
        <f>SUM(F106:F107)</f>
        <v>3400000</v>
      </c>
      <c r="G105" s="14">
        <f>SUM(G106:G107)</f>
        <v>681461</v>
      </c>
      <c r="H105" s="14">
        <f t="shared" si="10"/>
        <v>2718539</v>
      </c>
      <c r="I105" s="14">
        <f>G105/F105*100</f>
        <v>20.042970588235296</v>
      </c>
    </row>
    <row r="106" spans="1:9" ht="22.5">
      <c r="A106" s="28"/>
      <c r="B106" s="28">
        <v>22</v>
      </c>
      <c r="C106" s="41" t="s">
        <v>179</v>
      </c>
      <c r="D106" s="28">
        <v>424210</v>
      </c>
      <c r="E106" s="41" t="s">
        <v>99</v>
      </c>
      <c r="F106" s="42">
        <v>2000000</v>
      </c>
      <c r="G106" s="42">
        <v>681461</v>
      </c>
      <c r="H106" s="42">
        <f t="shared" si="10"/>
        <v>1318539</v>
      </c>
      <c r="I106" s="42"/>
    </row>
    <row r="107" spans="1:9" ht="22.5">
      <c r="A107" s="28"/>
      <c r="B107" s="28">
        <v>22</v>
      </c>
      <c r="C107" s="41" t="s">
        <v>179</v>
      </c>
      <c r="D107" s="46">
        <v>424440</v>
      </c>
      <c r="E107" s="48" t="s">
        <v>109</v>
      </c>
      <c r="F107" s="34">
        <v>1400000</v>
      </c>
      <c r="G107" s="42">
        <v>0</v>
      </c>
      <c r="H107" s="42">
        <f t="shared" si="10"/>
        <v>1400000</v>
      </c>
      <c r="I107" s="42"/>
    </row>
    <row r="108" spans="1:9" ht="22.5">
      <c r="A108" s="25" t="s">
        <v>6</v>
      </c>
      <c r="B108" s="25" t="s">
        <v>177</v>
      </c>
      <c r="C108" s="26" t="s">
        <v>178</v>
      </c>
      <c r="D108" s="25" t="s">
        <v>158</v>
      </c>
      <c r="E108" s="26" t="s">
        <v>159</v>
      </c>
      <c r="F108" s="27">
        <f>SUM(F109:F110)</f>
        <v>600000</v>
      </c>
      <c r="G108" s="14">
        <f>SUM(G109:G110)</f>
        <v>0</v>
      </c>
      <c r="H108" s="14">
        <f t="shared" si="10"/>
        <v>600000</v>
      </c>
      <c r="I108" s="14">
        <f>G108/F108*100</f>
        <v>0</v>
      </c>
    </row>
    <row r="109" spans="1:9" ht="22.5">
      <c r="A109" s="46"/>
      <c r="B109" s="46">
        <v>22</v>
      </c>
      <c r="C109" s="41" t="s">
        <v>179</v>
      </c>
      <c r="D109" s="46">
        <v>480140</v>
      </c>
      <c r="E109" s="48" t="s">
        <v>160</v>
      </c>
      <c r="F109" s="34">
        <v>300000</v>
      </c>
      <c r="G109" s="34"/>
      <c r="H109" s="34">
        <f t="shared" si="10"/>
        <v>300000</v>
      </c>
      <c r="I109" s="34"/>
    </row>
    <row r="110" spans="1:9" ht="22.5">
      <c r="A110" s="46"/>
      <c r="B110" s="46">
        <v>22</v>
      </c>
      <c r="C110" s="41" t="s">
        <v>179</v>
      </c>
      <c r="D110" s="46">
        <v>480190</v>
      </c>
      <c r="E110" s="48" t="s">
        <v>164</v>
      </c>
      <c r="F110" s="34">
        <v>300000</v>
      </c>
      <c r="G110" s="34"/>
      <c r="H110" s="34">
        <f t="shared" si="10"/>
        <v>300000</v>
      </c>
      <c r="I110" s="34"/>
    </row>
    <row r="111" spans="1:9" ht="22.5">
      <c r="A111" s="25" t="s">
        <v>6</v>
      </c>
      <c r="B111" s="25" t="s">
        <v>177</v>
      </c>
      <c r="C111" s="26" t="s">
        <v>178</v>
      </c>
      <c r="D111" s="25" t="s">
        <v>180</v>
      </c>
      <c r="E111" s="26" t="s">
        <v>181</v>
      </c>
      <c r="F111" s="27">
        <f>SUM(F112:F113)</f>
        <v>3000000</v>
      </c>
      <c r="G111" s="14">
        <f>SUM(G112:G113)</f>
        <v>660764</v>
      </c>
      <c r="H111" s="14">
        <f t="shared" si="10"/>
        <v>2339236</v>
      </c>
      <c r="I111" s="14">
        <f>G111/F111*100</f>
        <v>22.025466666666667</v>
      </c>
    </row>
    <row r="112" spans="1:9" ht="22.5">
      <c r="A112" s="28"/>
      <c r="B112" s="28">
        <v>22</v>
      </c>
      <c r="C112" s="41" t="s">
        <v>179</v>
      </c>
      <c r="D112" s="28">
        <v>481220</v>
      </c>
      <c r="E112" s="41" t="s">
        <v>182</v>
      </c>
      <c r="F112" s="42">
        <v>1000000</v>
      </c>
      <c r="G112" s="42"/>
      <c r="H112" s="42">
        <f t="shared" si="10"/>
        <v>1000000</v>
      </c>
      <c r="I112" s="42"/>
    </row>
    <row r="113" spans="1:9" ht="22.5">
      <c r="A113" s="28"/>
      <c r="B113" s="28">
        <v>22</v>
      </c>
      <c r="C113" s="41" t="s">
        <v>179</v>
      </c>
      <c r="D113" s="28">
        <v>481230</v>
      </c>
      <c r="E113" s="41" t="s">
        <v>183</v>
      </c>
      <c r="F113" s="42">
        <v>2000000</v>
      </c>
      <c r="G113" s="42">
        <v>660764</v>
      </c>
      <c r="H113" s="42"/>
      <c r="I113" s="42"/>
    </row>
    <row r="114" spans="1:9">
      <c r="A114" s="25">
        <v>630</v>
      </c>
      <c r="B114" s="25" t="s">
        <v>184</v>
      </c>
      <c r="C114" s="26" t="s">
        <v>185</v>
      </c>
      <c r="D114" s="25" t="s">
        <v>73</v>
      </c>
      <c r="E114" s="26" t="s">
        <v>74</v>
      </c>
      <c r="F114" s="27">
        <f>SUM(F115)</f>
        <v>300000</v>
      </c>
      <c r="G114" s="14">
        <f>SUM(G115)</f>
        <v>23600</v>
      </c>
      <c r="H114" s="14">
        <f t="shared" si="10"/>
        <v>276400</v>
      </c>
      <c r="I114" s="14">
        <f>G114/F114*100</f>
        <v>7.8666666666666663</v>
      </c>
    </row>
    <row r="115" spans="1:9">
      <c r="A115" s="40"/>
      <c r="B115" s="28">
        <v>23</v>
      </c>
      <c r="C115" s="41" t="s">
        <v>185</v>
      </c>
      <c r="D115" s="28">
        <v>423990</v>
      </c>
      <c r="E115" s="41" t="s">
        <v>93</v>
      </c>
      <c r="F115" s="42">
        <v>300000</v>
      </c>
      <c r="G115" s="42">
        <v>23600</v>
      </c>
      <c r="H115" s="42">
        <f t="shared" si="10"/>
        <v>276400</v>
      </c>
      <c r="I115" s="49"/>
    </row>
    <row r="116" spans="1:9">
      <c r="A116" s="25">
        <v>630</v>
      </c>
      <c r="B116" s="25" t="s">
        <v>184</v>
      </c>
      <c r="C116" s="26" t="s">
        <v>185</v>
      </c>
      <c r="D116" s="25" t="s">
        <v>94</v>
      </c>
      <c r="E116" s="26" t="s">
        <v>95</v>
      </c>
      <c r="F116" s="27">
        <f>SUM(F117:F118)</f>
        <v>2500000</v>
      </c>
      <c r="G116" s="14">
        <f>SUM(G117:G118)</f>
        <v>0</v>
      </c>
      <c r="H116" s="14">
        <f t="shared" si="10"/>
        <v>2500000</v>
      </c>
      <c r="I116" s="14">
        <f>G116/F116*100</f>
        <v>0</v>
      </c>
    </row>
    <row r="117" spans="1:9">
      <c r="A117" s="40"/>
      <c r="B117" s="28">
        <v>23</v>
      </c>
      <c r="C117" s="41" t="s">
        <v>185</v>
      </c>
      <c r="D117" s="28">
        <v>424210</v>
      </c>
      <c r="E117" s="41" t="s">
        <v>99</v>
      </c>
      <c r="F117" s="42">
        <v>500000</v>
      </c>
      <c r="G117" s="42"/>
      <c r="H117" s="42">
        <f>F117-G117</f>
        <v>500000</v>
      </c>
      <c r="I117" s="49"/>
    </row>
    <row r="118" spans="1:9">
      <c r="A118" s="28"/>
      <c r="B118" s="28">
        <v>23</v>
      </c>
      <c r="C118" s="41" t="s">
        <v>185</v>
      </c>
      <c r="D118" s="28">
        <v>424440</v>
      </c>
      <c r="E118" s="41" t="s">
        <v>186</v>
      </c>
      <c r="F118" s="42">
        <v>2000000</v>
      </c>
      <c r="G118" s="42"/>
      <c r="H118" s="42">
        <f t="shared" si="10"/>
        <v>2000000</v>
      </c>
      <c r="I118" s="42"/>
    </row>
    <row r="119" spans="1:9">
      <c r="A119" s="25">
        <v>630</v>
      </c>
      <c r="B119" s="25">
        <v>23</v>
      </c>
      <c r="C119" s="26" t="s">
        <v>185</v>
      </c>
      <c r="D119" s="25">
        <v>425</v>
      </c>
      <c r="E119" s="26" t="s">
        <v>111</v>
      </c>
      <c r="F119" s="27">
        <f>SUM(F120:F121)</f>
        <v>1500000</v>
      </c>
      <c r="G119" s="14">
        <f>SUM(G120:G121)</f>
        <v>48745</v>
      </c>
      <c r="H119" s="14">
        <f t="shared" si="10"/>
        <v>1451255</v>
      </c>
      <c r="I119" s="14">
        <f>G119/F119*100</f>
        <v>3.2496666666666667</v>
      </c>
    </row>
    <row r="120" spans="1:9" ht="22.5">
      <c r="A120" s="28"/>
      <c r="B120" s="28">
        <v>23</v>
      </c>
      <c r="C120" s="41" t="s">
        <v>185</v>
      </c>
      <c r="D120" s="28">
        <v>425920</v>
      </c>
      <c r="E120" s="8" t="s">
        <v>133</v>
      </c>
      <c r="F120" s="42">
        <v>500000</v>
      </c>
      <c r="G120" s="42">
        <v>48745</v>
      </c>
      <c r="H120" s="42">
        <f>F120-G120</f>
        <v>451255</v>
      </c>
      <c r="I120" s="42"/>
    </row>
    <row r="121" spans="1:9">
      <c r="A121" s="46"/>
      <c r="B121" s="28">
        <v>23</v>
      </c>
      <c r="C121" s="41" t="s">
        <v>185</v>
      </c>
      <c r="D121" s="28">
        <v>425990</v>
      </c>
      <c r="E121" s="41" t="s">
        <v>137</v>
      </c>
      <c r="F121" s="34">
        <v>1000000</v>
      </c>
      <c r="G121" s="34"/>
      <c r="H121" s="34">
        <f>F121-G121</f>
        <v>1000000</v>
      </c>
      <c r="I121" s="34"/>
    </row>
    <row r="122" spans="1:9">
      <c r="A122" s="25">
        <v>630</v>
      </c>
      <c r="B122" s="25">
        <v>23</v>
      </c>
      <c r="C122" s="26" t="s">
        <v>185</v>
      </c>
      <c r="D122" s="25">
        <v>426</v>
      </c>
      <c r="E122" s="26" t="s">
        <v>139</v>
      </c>
      <c r="F122" s="27">
        <f>SUM(F123)</f>
        <v>1000000</v>
      </c>
      <c r="G122" s="14">
        <f>G123</f>
        <v>12000</v>
      </c>
      <c r="H122" s="14">
        <f t="shared" si="10"/>
        <v>988000</v>
      </c>
      <c r="I122" s="14">
        <f>G122/F122*100</f>
        <v>1.2</v>
      </c>
    </row>
    <row r="123" spans="1:9">
      <c r="A123" s="46"/>
      <c r="B123" s="28">
        <v>23</v>
      </c>
      <c r="C123" s="41" t="s">
        <v>185</v>
      </c>
      <c r="D123" s="46">
        <v>426990</v>
      </c>
      <c r="E123" s="48" t="s">
        <v>148</v>
      </c>
      <c r="F123" s="34">
        <v>1000000</v>
      </c>
      <c r="G123" s="34">
        <v>12000</v>
      </c>
      <c r="H123" s="34">
        <f>F123-G123</f>
        <v>988000</v>
      </c>
      <c r="I123" s="34"/>
    </row>
    <row r="124" spans="1:9">
      <c r="A124" s="25">
        <v>630</v>
      </c>
      <c r="B124" s="25">
        <v>23</v>
      </c>
      <c r="C124" s="26" t="s">
        <v>185</v>
      </c>
      <c r="D124" s="25">
        <v>480</v>
      </c>
      <c r="E124" s="26" t="s">
        <v>159</v>
      </c>
      <c r="F124" s="27">
        <f>SUM(F125:F126)</f>
        <v>1600000</v>
      </c>
      <c r="G124" s="14">
        <f>SUM(G125:G126)</f>
        <v>319325</v>
      </c>
      <c r="H124" s="14">
        <f t="shared" ref="H124" si="11">F124-G124</f>
        <v>1280675</v>
      </c>
      <c r="I124" s="14">
        <f>G124/F124*100</f>
        <v>19.957812499999999</v>
      </c>
    </row>
    <row r="125" spans="1:9" ht="22.5">
      <c r="A125" s="40">
        <v>630</v>
      </c>
      <c r="B125" s="28">
        <v>23</v>
      </c>
      <c r="C125" s="41" t="s">
        <v>185</v>
      </c>
      <c r="D125" s="28">
        <v>480140</v>
      </c>
      <c r="E125" s="41" t="s">
        <v>187</v>
      </c>
      <c r="F125" s="42">
        <v>1000000</v>
      </c>
      <c r="G125" s="42">
        <v>319325</v>
      </c>
      <c r="H125" s="42">
        <f>F125-G125</f>
        <v>680675</v>
      </c>
      <c r="I125" s="49"/>
    </row>
    <row r="126" spans="1:9">
      <c r="A126" s="40"/>
      <c r="B126" s="28">
        <v>23</v>
      </c>
      <c r="C126" s="41" t="s">
        <v>185</v>
      </c>
      <c r="D126" s="28">
        <v>480190</v>
      </c>
      <c r="E126" s="41" t="s">
        <v>164</v>
      </c>
      <c r="F126" s="42">
        <v>600000</v>
      </c>
      <c r="G126" s="49"/>
      <c r="H126" s="42">
        <f>F126-G126</f>
        <v>600000</v>
      </c>
      <c r="I126" s="49"/>
    </row>
    <row r="127" spans="1:9">
      <c r="A127" s="25">
        <v>630</v>
      </c>
      <c r="B127" s="25">
        <v>23</v>
      </c>
      <c r="C127" s="26" t="s">
        <v>185</v>
      </c>
      <c r="D127" s="25">
        <v>483</v>
      </c>
      <c r="E127" s="47" t="s">
        <v>166</v>
      </c>
      <c r="F127" s="27">
        <f>SUM(F128)</f>
        <v>500000</v>
      </c>
      <c r="G127" s="14">
        <f>SUM(G128)</f>
        <v>0</v>
      </c>
      <c r="H127" s="14">
        <f t="shared" ref="H127" si="12">F127-G127</f>
        <v>500000</v>
      </c>
      <c r="I127" s="14">
        <f>G127/F127*100</f>
        <v>0</v>
      </c>
    </row>
    <row r="128" spans="1:9">
      <c r="A128" s="28">
        <v>630</v>
      </c>
      <c r="B128" s="28">
        <v>23</v>
      </c>
      <c r="C128" s="41" t="s">
        <v>185</v>
      </c>
      <c r="D128" s="28">
        <v>483110</v>
      </c>
      <c r="E128" s="41" t="s">
        <v>167</v>
      </c>
      <c r="F128" s="42">
        <v>500000</v>
      </c>
      <c r="G128" s="49"/>
      <c r="H128" s="42">
        <f>F128-G128</f>
        <v>500000</v>
      </c>
      <c r="I128" s="49"/>
    </row>
    <row r="129" spans="1:9" ht="18" customHeight="1">
      <c r="A129" s="25">
        <v>630</v>
      </c>
      <c r="B129" s="25">
        <v>23</v>
      </c>
      <c r="C129" s="26" t="s">
        <v>185</v>
      </c>
      <c r="D129" s="25">
        <v>485</v>
      </c>
      <c r="E129" s="26" t="s">
        <v>170</v>
      </c>
      <c r="F129" s="27">
        <f>SUM(F130)</f>
        <v>500000</v>
      </c>
      <c r="G129" s="14">
        <f>SUM(G130)</f>
        <v>0</v>
      </c>
      <c r="H129" s="14">
        <f t="shared" ref="H129" si="13">F129-G129</f>
        <v>500000</v>
      </c>
      <c r="I129" s="14">
        <f>G129/F129*100</f>
        <v>0</v>
      </c>
    </row>
    <row r="130" spans="1:9" s="62" customFormat="1">
      <c r="A130" s="28">
        <v>630</v>
      </c>
      <c r="B130" s="28">
        <v>23</v>
      </c>
      <c r="C130" s="41" t="s">
        <v>185</v>
      </c>
      <c r="D130" s="7" t="s">
        <v>171</v>
      </c>
      <c r="E130" s="8" t="s">
        <v>172</v>
      </c>
      <c r="F130" s="42">
        <v>500000</v>
      </c>
      <c r="G130" s="49"/>
      <c r="H130" s="49"/>
      <c r="I130" s="49"/>
    </row>
    <row r="131" spans="1:9">
      <c r="A131" s="25" t="s">
        <v>6</v>
      </c>
      <c r="B131" s="25" t="s">
        <v>188</v>
      </c>
      <c r="C131" s="26" t="s">
        <v>189</v>
      </c>
      <c r="D131" s="25" t="s">
        <v>33</v>
      </c>
      <c r="E131" s="26" t="s">
        <v>34</v>
      </c>
      <c r="F131" s="27">
        <f>SUM(F132:F138)</f>
        <v>2300000</v>
      </c>
      <c r="G131" s="14">
        <f>SUM(G132:G138)</f>
        <v>195042</v>
      </c>
      <c r="H131" s="14">
        <f t="shared" si="10"/>
        <v>2104958</v>
      </c>
      <c r="I131" s="14">
        <f>G131/F131*100</f>
        <v>8.4800869565217383</v>
      </c>
    </row>
    <row r="132" spans="1:9">
      <c r="A132" s="46"/>
      <c r="B132" s="46">
        <v>26</v>
      </c>
      <c r="C132" s="48" t="s">
        <v>189</v>
      </c>
      <c r="D132" s="46">
        <v>420120</v>
      </c>
      <c r="E132" s="9" t="s">
        <v>36</v>
      </c>
      <c r="F132" s="34">
        <v>0</v>
      </c>
      <c r="G132" s="50"/>
      <c r="H132" s="34">
        <f>F132-G132</f>
        <v>0</v>
      </c>
      <c r="I132" s="34"/>
    </row>
    <row r="133" spans="1:9">
      <c r="A133" s="46"/>
      <c r="B133" s="46">
        <v>26</v>
      </c>
      <c r="C133" s="48" t="s">
        <v>189</v>
      </c>
      <c r="D133" s="46">
        <v>420130</v>
      </c>
      <c r="E133" s="9" t="s">
        <v>38</v>
      </c>
      <c r="F133" s="34">
        <v>1000000</v>
      </c>
      <c r="G133" s="34"/>
      <c r="H133" s="34">
        <f t="shared" ref="H133:H138" si="14">F133-G133</f>
        <v>1000000</v>
      </c>
      <c r="I133" s="34"/>
    </row>
    <row r="134" spans="1:9">
      <c r="A134" s="46"/>
      <c r="B134" s="46">
        <v>26</v>
      </c>
      <c r="C134" s="48" t="s">
        <v>189</v>
      </c>
      <c r="D134" s="46">
        <v>420140</v>
      </c>
      <c r="E134" s="9" t="s">
        <v>190</v>
      </c>
      <c r="F134" s="34">
        <v>0</v>
      </c>
      <c r="G134" s="34"/>
      <c r="H134" s="34">
        <f t="shared" si="14"/>
        <v>0</v>
      </c>
      <c r="I134" s="34"/>
    </row>
    <row r="135" spans="1:9">
      <c r="A135" s="46"/>
      <c r="B135" s="46">
        <v>26</v>
      </c>
      <c r="C135" s="48" t="s">
        <v>189</v>
      </c>
      <c r="D135" s="46">
        <v>420210</v>
      </c>
      <c r="E135" s="9" t="s">
        <v>41</v>
      </c>
      <c r="F135" s="34">
        <v>300000</v>
      </c>
      <c r="G135" s="34">
        <v>14881</v>
      </c>
      <c r="H135" s="34">
        <f t="shared" si="14"/>
        <v>285119</v>
      </c>
      <c r="I135" s="34"/>
    </row>
    <row r="136" spans="1:9">
      <c r="A136" s="46"/>
      <c r="B136" s="46">
        <v>26</v>
      </c>
      <c r="C136" s="48" t="s">
        <v>189</v>
      </c>
      <c r="D136" s="46">
        <v>420220</v>
      </c>
      <c r="E136" s="9" t="s">
        <v>43</v>
      </c>
      <c r="F136" s="34">
        <v>400000</v>
      </c>
      <c r="G136" s="34">
        <v>80161</v>
      </c>
      <c r="H136" s="34">
        <f t="shared" si="14"/>
        <v>319839</v>
      </c>
      <c r="I136" s="34"/>
    </row>
    <row r="137" spans="1:9">
      <c r="A137" s="46"/>
      <c r="B137" s="46">
        <v>26</v>
      </c>
      <c r="C137" s="48" t="s">
        <v>189</v>
      </c>
      <c r="D137" s="46">
        <v>420230</v>
      </c>
      <c r="E137" s="9" t="s">
        <v>43</v>
      </c>
      <c r="F137" s="34">
        <v>500000</v>
      </c>
      <c r="G137" s="34">
        <v>100000</v>
      </c>
      <c r="H137" s="34">
        <f t="shared" si="14"/>
        <v>400000</v>
      </c>
      <c r="I137" s="34"/>
    </row>
    <row r="138" spans="1:9">
      <c r="A138" s="46"/>
      <c r="B138" s="46">
        <v>26</v>
      </c>
      <c r="C138" s="48" t="s">
        <v>189</v>
      </c>
      <c r="D138" s="46">
        <v>420240</v>
      </c>
      <c r="E138" s="9" t="s">
        <v>47</v>
      </c>
      <c r="F138" s="34">
        <v>100000</v>
      </c>
      <c r="G138" s="34"/>
      <c r="H138" s="34">
        <f t="shared" si="14"/>
        <v>100000</v>
      </c>
      <c r="I138" s="34"/>
    </row>
    <row r="139" spans="1:9">
      <c r="A139" s="25" t="s">
        <v>6</v>
      </c>
      <c r="B139" s="25" t="s">
        <v>188</v>
      </c>
      <c r="C139" s="26" t="s">
        <v>189</v>
      </c>
      <c r="D139" s="25" t="s">
        <v>94</v>
      </c>
      <c r="E139" s="26" t="s">
        <v>95</v>
      </c>
      <c r="F139" s="27">
        <f>SUM(F140:F141)</f>
        <v>1500000</v>
      </c>
      <c r="G139" s="14">
        <f>SUM(G140:G141)</f>
        <v>289100</v>
      </c>
      <c r="H139" s="14">
        <f t="shared" si="10"/>
        <v>1210900</v>
      </c>
      <c r="I139" s="14">
        <f>G139/F139*100</f>
        <v>19.273333333333333</v>
      </c>
    </row>
    <row r="140" spans="1:9" ht="22.5">
      <c r="A140" s="28"/>
      <c r="B140" s="28">
        <v>26</v>
      </c>
      <c r="C140" s="41" t="s">
        <v>189</v>
      </c>
      <c r="D140" s="28">
        <v>424420</v>
      </c>
      <c r="E140" s="41" t="s">
        <v>191</v>
      </c>
      <c r="F140" s="42">
        <v>1000000</v>
      </c>
      <c r="G140" s="42">
        <v>289100</v>
      </c>
      <c r="H140" s="42">
        <f>F140-G140</f>
        <v>710900</v>
      </c>
      <c r="I140" s="42"/>
    </row>
    <row r="141" spans="1:9">
      <c r="A141" s="28"/>
      <c r="B141" s="28">
        <v>26</v>
      </c>
      <c r="C141" s="41" t="s">
        <v>189</v>
      </c>
      <c r="D141" s="28">
        <v>424440</v>
      </c>
      <c r="E141" s="41" t="s">
        <v>186</v>
      </c>
      <c r="F141" s="42">
        <v>500000</v>
      </c>
      <c r="G141" s="42"/>
      <c r="H141" s="42">
        <f>F141-G141</f>
        <v>500000</v>
      </c>
      <c r="I141" s="42"/>
    </row>
    <row r="142" spans="1:9">
      <c r="A142" s="25" t="s">
        <v>6</v>
      </c>
      <c r="B142" s="25" t="s">
        <v>188</v>
      </c>
      <c r="C142" s="26" t="s">
        <v>189</v>
      </c>
      <c r="D142" s="25" t="s">
        <v>110</v>
      </c>
      <c r="E142" s="26" t="s">
        <v>111</v>
      </c>
      <c r="F142" s="27">
        <f>SUM(F143:F149)</f>
        <v>2150000</v>
      </c>
      <c r="G142" s="14">
        <f>SUM(G143:G149)</f>
        <v>143123</v>
      </c>
      <c r="H142" s="14">
        <f t="shared" si="10"/>
        <v>2006877</v>
      </c>
      <c r="I142" s="14">
        <f>G142/F142*100</f>
        <v>6.6568837209302334</v>
      </c>
    </row>
    <row r="143" spans="1:9">
      <c r="A143" s="28"/>
      <c r="B143" s="28">
        <v>26</v>
      </c>
      <c r="C143" s="41" t="s">
        <v>189</v>
      </c>
      <c r="D143" s="28">
        <v>425150</v>
      </c>
      <c r="E143" s="51" t="s">
        <v>192</v>
      </c>
      <c r="F143" s="42">
        <v>500000</v>
      </c>
      <c r="G143" s="52">
        <v>29673</v>
      </c>
      <c r="H143" s="42">
        <f>F143-G143</f>
        <v>470327</v>
      </c>
      <c r="I143" s="42"/>
    </row>
    <row r="144" spans="1:9">
      <c r="A144" s="28"/>
      <c r="B144" s="28">
        <v>26</v>
      </c>
      <c r="C144" s="41" t="s">
        <v>189</v>
      </c>
      <c r="D144" s="28">
        <v>425220</v>
      </c>
      <c r="E144" s="44" t="s">
        <v>118</v>
      </c>
      <c r="F144" s="42">
        <v>50000</v>
      </c>
      <c r="G144" s="52">
        <v>4300</v>
      </c>
      <c r="H144" s="42">
        <f t="shared" ref="H144:H149" si="15">F144-G144</f>
        <v>45700</v>
      </c>
      <c r="I144" s="42"/>
    </row>
    <row r="145" spans="1:9">
      <c r="A145" s="28"/>
      <c r="B145" s="28">
        <v>26</v>
      </c>
      <c r="C145" s="41" t="s">
        <v>189</v>
      </c>
      <c r="D145" s="28">
        <v>425240</v>
      </c>
      <c r="E145" s="8" t="s">
        <v>193</v>
      </c>
      <c r="F145" s="42">
        <v>0</v>
      </c>
      <c r="G145" s="42"/>
      <c r="H145" s="42">
        <f t="shared" si="15"/>
        <v>0</v>
      </c>
      <c r="I145" s="42"/>
    </row>
    <row r="146" spans="1:9">
      <c r="A146" s="28"/>
      <c r="B146" s="28">
        <v>26</v>
      </c>
      <c r="C146" s="41" t="s">
        <v>189</v>
      </c>
      <c r="D146" s="28">
        <v>425910</v>
      </c>
      <c r="E146" s="8" t="s">
        <v>131</v>
      </c>
      <c r="F146" s="42">
        <v>300000</v>
      </c>
      <c r="G146" s="42"/>
      <c r="H146" s="42">
        <f t="shared" si="15"/>
        <v>300000</v>
      </c>
      <c r="I146" s="42"/>
    </row>
    <row r="147" spans="1:9">
      <c r="A147" s="28"/>
      <c r="B147" s="28">
        <v>26</v>
      </c>
      <c r="C147" s="41" t="s">
        <v>189</v>
      </c>
      <c r="D147" s="28">
        <v>425920</v>
      </c>
      <c r="E147" s="8" t="s">
        <v>194</v>
      </c>
      <c r="F147" s="42">
        <v>1000000</v>
      </c>
      <c r="G147" s="42">
        <v>45430</v>
      </c>
      <c r="H147" s="42">
        <f t="shared" si="15"/>
        <v>954570</v>
      </c>
      <c r="I147" s="42"/>
    </row>
    <row r="148" spans="1:9">
      <c r="A148" s="28"/>
      <c r="B148" s="28">
        <v>26</v>
      </c>
      <c r="C148" s="41" t="s">
        <v>189</v>
      </c>
      <c r="D148" s="28">
        <v>425970</v>
      </c>
      <c r="E148" s="8" t="s">
        <v>135</v>
      </c>
      <c r="F148" s="42">
        <v>0</v>
      </c>
      <c r="G148" s="42"/>
      <c r="H148" s="42">
        <f t="shared" si="15"/>
        <v>0</v>
      </c>
      <c r="I148" s="42"/>
    </row>
    <row r="149" spans="1:9">
      <c r="A149" s="28"/>
      <c r="B149" s="28">
        <v>26</v>
      </c>
      <c r="C149" s="41" t="s">
        <v>189</v>
      </c>
      <c r="D149" s="28">
        <v>425990</v>
      </c>
      <c r="E149" s="8" t="s">
        <v>137</v>
      </c>
      <c r="F149" s="42">
        <v>300000</v>
      </c>
      <c r="G149" s="42">
        <v>63720</v>
      </c>
      <c r="H149" s="42">
        <f t="shared" si="15"/>
        <v>236280</v>
      </c>
      <c r="I149" s="42"/>
    </row>
    <row r="150" spans="1:9">
      <c r="A150" s="25" t="s">
        <v>6</v>
      </c>
      <c r="B150" s="25" t="s">
        <v>188</v>
      </c>
      <c r="C150" s="26" t="s">
        <v>189</v>
      </c>
      <c r="D150" s="25" t="s">
        <v>138</v>
      </c>
      <c r="E150" s="26" t="s">
        <v>139</v>
      </c>
      <c r="F150" s="27">
        <f>SUM(F151:F154)</f>
        <v>1400000</v>
      </c>
      <c r="G150" s="14">
        <f>SUM(G151:G154)</f>
        <v>179444</v>
      </c>
      <c r="H150" s="14">
        <f>F150-G150</f>
        <v>1220556</v>
      </c>
      <c r="I150" s="14">
        <f>G150/F150*100</f>
        <v>12.817428571428572</v>
      </c>
    </row>
    <row r="151" spans="1:9">
      <c r="A151" s="46"/>
      <c r="B151" s="46">
        <v>26</v>
      </c>
      <c r="C151" s="48" t="s">
        <v>189</v>
      </c>
      <c r="D151" s="7" t="s">
        <v>140</v>
      </c>
      <c r="E151" s="8" t="s">
        <v>141</v>
      </c>
      <c r="F151" s="34">
        <v>100000</v>
      </c>
      <c r="G151" s="34">
        <v>52191</v>
      </c>
      <c r="H151" s="34">
        <f>F151-G151</f>
        <v>47809</v>
      </c>
      <c r="I151" s="34"/>
    </row>
    <row r="152" spans="1:9">
      <c r="A152" s="46"/>
      <c r="B152" s="46">
        <v>26</v>
      </c>
      <c r="C152" s="48" t="s">
        <v>189</v>
      </c>
      <c r="D152" s="46">
        <v>426210</v>
      </c>
      <c r="E152" s="8" t="s">
        <v>143</v>
      </c>
      <c r="F152" s="34">
        <v>700000</v>
      </c>
      <c r="G152" s="34">
        <v>100000</v>
      </c>
      <c r="H152" s="34">
        <f t="shared" ref="H152:H175" si="16">F152-G152</f>
        <v>600000</v>
      </c>
      <c r="I152" s="34"/>
    </row>
    <row r="153" spans="1:9">
      <c r="A153" s="46"/>
      <c r="B153" s="46">
        <v>26</v>
      </c>
      <c r="C153" s="48" t="s">
        <v>189</v>
      </c>
      <c r="D153" s="46">
        <v>426310</v>
      </c>
      <c r="E153" s="8" t="s">
        <v>145</v>
      </c>
      <c r="F153" s="34">
        <v>50000</v>
      </c>
      <c r="G153" s="34"/>
      <c r="H153" s="34">
        <f t="shared" si="16"/>
        <v>50000</v>
      </c>
      <c r="I153" s="34"/>
    </row>
    <row r="154" spans="1:9">
      <c r="A154" s="46"/>
      <c r="B154" s="46">
        <v>26</v>
      </c>
      <c r="C154" s="48" t="s">
        <v>189</v>
      </c>
      <c r="D154" s="46">
        <v>426990</v>
      </c>
      <c r="E154" s="8" t="s">
        <v>148</v>
      </c>
      <c r="F154" s="34">
        <v>550000</v>
      </c>
      <c r="G154" s="34">
        <v>27253</v>
      </c>
      <c r="H154" s="34">
        <f t="shared" si="16"/>
        <v>522747</v>
      </c>
      <c r="I154" s="34"/>
    </row>
    <row r="155" spans="1:9">
      <c r="A155" s="25" t="s">
        <v>6</v>
      </c>
      <c r="B155" s="25" t="s">
        <v>188</v>
      </c>
      <c r="C155" s="26" t="s">
        <v>189</v>
      </c>
      <c r="D155" s="25" t="s">
        <v>169</v>
      </c>
      <c r="E155" s="26" t="s">
        <v>170</v>
      </c>
      <c r="F155" s="27">
        <f>SUM(F156:F157)</f>
        <v>3000000</v>
      </c>
      <c r="G155" s="14">
        <f>SUM(G156:G157)</f>
        <v>0</v>
      </c>
      <c r="H155" s="14">
        <f t="shared" si="16"/>
        <v>3000000</v>
      </c>
      <c r="I155" s="14">
        <f>G155/F155*100</f>
        <v>0</v>
      </c>
    </row>
    <row r="156" spans="1:9">
      <c r="A156" s="28"/>
      <c r="B156" s="28">
        <v>26</v>
      </c>
      <c r="C156" s="41" t="s">
        <v>189</v>
      </c>
      <c r="D156" s="28">
        <v>485230</v>
      </c>
      <c r="E156" s="8" t="s">
        <v>172</v>
      </c>
      <c r="F156" s="42">
        <v>3000000</v>
      </c>
      <c r="G156" s="42"/>
      <c r="H156" s="42">
        <f t="shared" si="16"/>
        <v>3000000</v>
      </c>
      <c r="I156" s="42"/>
    </row>
    <row r="157" spans="1:9">
      <c r="A157" s="28"/>
      <c r="B157" s="28">
        <v>26</v>
      </c>
      <c r="C157" s="41" t="s">
        <v>189</v>
      </c>
      <c r="D157" s="28">
        <v>485710</v>
      </c>
      <c r="E157" s="8" t="s">
        <v>174</v>
      </c>
      <c r="F157" s="42">
        <v>0</v>
      </c>
      <c r="G157" s="42"/>
      <c r="H157" s="42">
        <f t="shared" si="16"/>
        <v>0</v>
      </c>
      <c r="I157" s="42"/>
    </row>
    <row r="158" spans="1:9" ht="22.5">
      <c r="A158" s="25" t="s">
        <v>6</v>
      </c>
      <c r="B158" s="25" t="s">
        <v>195</v>
      </c>
      <c r="C158" s="26" t="s">
        <v>196</v>
      </c>
      <c r="D158" s="25">
        <v>420</v>
      </c>
      <c r="E158" s="26" t="s">
        <v>34</v>
      </c>
      <c r="F158" s="27">
        <f>SUM(F159)</f>
        <v>1000000</v>
      </c>
      <c r="G158" s="14">
        <f>G159</f>
        <v>0</v>
      </c>
      <c r="H158" s="14">
        <f t="shared" si="16"/>
        <v>1000000</v>
      </c>
      <c r="I158" s="14">
        <f>G158/F158*100</f>
        <v>0</v>
      </c>
    </row>
    <row r="159" spans="1:9" ht="22.5">
      <c r="A159" s="46"/>
      <c r="B159" s="46">
        <v>27</v>
      </c>
      <c r="C159" s="48" t="s">
        <v>196</v>
      </c>
      <c r="D159" s="46">
        <v>420120</v>
      </c>
      <c r="E159" s="9" t="s">
        <v>36</v>
      </c>
      <c r="F159" s="34">
        <v>1000000</v>
      </c>
      <c r="G159" s="34"/>
      <c r="H159" s="34">
        <f t="shared" si="16"/>
        <v>1000000</v>
      </c>
      <c r="I159" s="34"/>
    </row>
    <row r="160" spans="1:9" ht="22.5">
      <c r="A160" s="25" t="s">
        <v>6</v>
      </c>
      <c r="B160" s="25" t="s">
        <v>195</v>
      </c>
      <c r="C160" s="26" t="s">
        <v>196</v>
      </c>
      <c r="D160" s="25" t="s">
        <v>110</v>
      </c>
      <c r="E160" s="26" t="s">
        <v>111</v>
      </c>
      <c r="F160" s="27">
        <f>SUM(F161)</f>
        <v>10000000</v>
      </c>
      <c r="G160" s="14">
        <f>G161</f>
        <v>0</v>
      </c>
      <c r="H160" s="14">
        <f t="shared" si="16"/>
        <v>10000000</v>
      </c>
      <c r="I160" s="14">
        <f>G160/F160*100</f>
        <v>0</v>
      </c>
    </row>
    <row r="161" spans="1:9" ht="22.5">
      <c r="A161" s="46"/>
      <c r="B161" s="46">
        <v>27</v>
      </c>
      <c r="C161" s="48" t="s">
        <v>196</v>
      </c>
      <c r="D161" s="46">
        <v>425990</v>
      </c>
      <c r="E161" s="8" t="s">
        <v>137</v>
      </c>
      <c r="F161" s="34">
        <v>10000000</v>
      </c>
      <c r="G161" s="34"/>
      <c r="H161" s="34">
        <f t="shared" si="16"/>
        <v>10000000</v>
      </c>
      <c r="I161" s="34"/>
    </row>
    <row r="162" spans="1:9" ht="22.5">
      <c r="A162" s="25" t="s">
        <v>6</v>
      </c>
      <c r="B162" s="25" t="s">
        <v>195</v>
      </c>
      <c r="C162" s="26" t="s">
        <v>196</v>
      </c>
      <c r="D162" s="25">
        <v>426</v>
      </c>
      <c r="E162" s="26" t="s">
        <v>139</v>
      </c>
      <c r="F162" s="27">
        <f>SUM(F163)</f>
        <v>2000000</v>
      </c>
      <c r="G162" s="14">
        <v>0</v>
      </c>
      <c r="H162" s="14">
        <f t="shared" si="16"/>
        <v>2000000</v>
      </c>
      <c r="I162" s="14">
        <f>G162/F162*100</f>
        <v>0</v>
      </c>
    </row>
    <row r="163" spans="1:9" ht="22.5">
      <c r="A163" s="40"/>
      <c r="B163" s="28">
        <v>27</v>
      </c>
      <c r="C163" s="41" t="s">
        <v>196</v>
      </c>
      <c r="D163" s="28">
        <v>426990</v>
      </c>
      <c r="E163" s="8" t="s">
        <v>148</v>
      </c>
      <c r="F163" s="42">
        <v>2000000</v>
      </c>
      <c r="G163" s="42"/>
      <c r="H163" s="42">
        <f>F163-G163</f>
        <v>2000000</v>
      </c>
      <c r="I163" s="49"/>
    </row>
    <row r="164" spans="1:9" ht="22.5">
      <c r="A164" s="25">
        <v>785</v>
      </c>
      <c r="B164" s="25">
        <v>28</v>
      </c>
      <c r="C164" s="26" t="s">
        <v>197</v>
      </c>
      <c r="D164" s="25">
        <v>420</v>
      </c>
      <c r="E164" s="26" t="s">
        <v>34</v>
      </c>
      <c r="F164" s="27">
        <f>SUM(F165:F169)</f>
        <v>900000</v>
      </c>
      <c r="G164" s="14">
        <f>SUM(G165:G169)</f>
        <v>518941</v>
      </c>
      <c r="H164" s="14">
        <f>F164-G164</f>
        <v>381059</v>
      </c>
      <c r="I164" s="14">
        <f>G164/F164*100</f>
        <v>57.660111111111114</v>
      </c>
    </row>
    <row r="165" spans="1:9" ht="22.5">
      <c r="A165" s="46"/>
      <c r="B165" s="46">
        <v>28</v>
      </c>
      <c r="C165" s="48" t="s">
        <v>197</v>
      </c>
      <c r="D165" s="46">
        <v>420130</v>
      </c>
      <c r="E165" s="9" t="s">
        <v>38</v>
      </c>
      <c r="F165" s="34">
        <v>650000</v>
      </c>
      <c r="G165" s="34">
        <v>518941</v>
      </c>
      <c r="H165" s="34">
        <f>F165-G165</f>
        <v>131059</v>
      </c>
      <c r="I165" s="34"/>
    </row>
    <row r="166" spans="1:9" ht="22.5">
      <c r="A166" s="46"/>
      <c r="B166" s="46">
        <v>28</v>
      </c>
      <c r="C166" s="48" t="s">
        <v>197</v>
      </c>
      <c r="D166" s="46" t="s">
        <v>40</v>
      </c>
      <c r="E166" s="9" t="s">
        <v>41</v>
      </c>
      <c r="F166" s="34">
        <v>50000</v>
      </c>
      <c r="G166" s="34"/>
      <c r="H166" s="34">
        <f t="shared" ref="H166:H169" si="17">F166-G166</f>
        <v>50000</v>
      </c>
      <c r="I166" s="34"/>
    </row>
    <row r="167" spans="1:9" ht="22.5">
      <c r="A167" s="46"/>
      <c r="B167" s="46">
        <v>28</v>
      </c>
      <c r="C167" s="48" t="s">
        <v>197</v>
      </c>
      <c r="D167" s="46" t="s">
        <v>42</v>
      </c>
      <c r="E167" s="9" t="s">
        <v>43</v>
      </c>
      <c r="F167" s="34">
        <v>100000</v>
      </c>
      <c r="G167" s="34"/>
      <c r="H167" s="34">
        <f t="shared" si="17"/>
        <v>100000</v>
      </c>
      <c r="I167" s="34"/>
    </row>
    <row r="168" spans="1:9" ht="22.5">
      <c r="A168" s="46"/>
      <c r="B168" s="46">
        <v>28</v>
      </c>
      <c r="C168" s="48" t="s">
        <v>197</v>
      </c>
      <c r="D168" s="46" t="s">
        <v>44</v>
      </c>
      <c r="E168" s="9" t="s">
        <v>45</v>
      </c>
      <c r="F168" s="34">
        <v>100000</v>
      </c>
      <c r="G168" s="34"/>
      <c r="H168" s="34">
        <f t="shared" si="17"/>
        <v>100000</v>
      </c>
      <c r="I168" s="34"/>
    </row>
    <row r="169" spans="1:9" ht="22.5">
      <c r="A169" s="46"/>
      <c r="B169" s="46">
        <v>28</v>
      </c>
      <c r="C169" s="48" t="s">
        <v>197</v>
      </c>
      <c r="D169" s="46">
        <v>420240</v>
      </c>
      <c r="E169" s="9" t="s">
        <v>47</v>
      </c>
      <c r="F169" s="34">
        <v>0</v>
      </c>
      <c r="G169" s="34"/>
      <c r="H169" s="34">
        <f t="shared" si="17"/>
        <v>0</v>
      </c>
      <c r="I169" s="34"/>
    </row>
    <row r="170" spans="1:9" ht="22.5">
      <c r="A170" s="25">
        <v>785</v>
      </c>
      <c r="B170" s="25">
        <v>28</v>
      </c>
      <c r="C170" s="26" t="s">
        <v>197</v>
      </c>
      <c r="D170" s="25">
        <v>424</v>
      </c>
      <c r="E170" s="26" t="s">
        <v>95</v>
      </c>
      <c r="F170" s="27">
        <f>SUM(F171)</f>
        <v>260000</v>
      </c>
      <c r="G170" s="14">
        <f>SUM(G171)</f>
        <v>62499</v>
      </c>
      <c r="H170" s="14">
        <f>F170-G170</f>
        <v>197501</v>
      </c>
      <c r="I170" s="14">
        <f>G170/F170*100</f>
        <v>24.038076923076922</v>
      </c>
    </row>
    <row r="171" spans="1:9" ht="22.5">
      <c r="A171" s="40"/>
      <c r="B171" s="28">
        <v>28</v>
      </c>
      <c r="C171" s="48" t="s">
        <v>197</v>
      </c>
      <c r="D171" s="28">
        <v>424420</v>
      </c>
      <c r="E171" s="41" t="s">
        <v>191</v>
      </c>
      <c r="F171" s="42">
        <v>260000</v>
      </c>
      <c r="G171" s="42">
        <v>62499</v>
      </c>
      <c r="H171" s="49"/>
      <c r="I171" s="49"/>
    </row>
    <row r="172" spans="1:9" ht="22.5">
      <c r="A172" s="25" t="s">
        <v>198</v>
      </c>
      <c r="B172" s="25">
        <v>28</v>
      </c>
      <c r="C172" s="26" t="s">
        <v>197</v>
      </c>
      <c r="D172" s="25" t="s">
        <v>110</v>
      </c>
      <c r="E172" s="26" t="s">
        <v>111</v>
      </c>
      <c r="F172" s="27">
        <f>SUM(F173:F174)</f>
        <v>1400000</v>
      </c>
      <c r="G172" s="14">
        <f>SUM(G173:G174)</f>
        <v>0</v>
      </c>
      <c r="H172" s="14">
        <f t="shared" si="16"/>
        <v>1400000</v>
      </c>
      <c r="I172" s="14">
        <f>G172/F172*100</f>
        <v>0</v>
      </c>
    </row>
    <row r="173" spans="1:9" ht="22.5">
      <c r="A173" s="28"/>
      <c r="B173" s="40">
        <v>28</v>
      </c>
      <c r="C173" s="41" t="s">
        <v>197</v>
      </c>
      <c r="D173" s="7">
        <v>425130</v>
      </c>
      <c r="E173" s="53" t="s">
        <v>112</v>
      </c>
      <c r="F173" s="42">
        <v>1300000</v>
      </c>
      <c r="G173" s="42"/>
      <c r="H173" s="42">
        <f t="shared" si="16"/>
        <v>1300000</v>
      </c>
      <c r="I173" s="42"/>
    </row>
    <row r="174" spans="1:9" ht="22.5">
      <c r="A174" s="28"/>
      <c r="B174" s="28">
        <v>28</v>
      </c>
      <c r="C174" s="41" t="s">
        <v>197</v>
      </c>
      <c r="D174" s="7">
        <v>425220</v>
      </c>
      <c r="E174" s="44" t="s">
        <v>118</v>
      </c>
      <c r="F174" s="42">
        <v>100000</v>
      </c>
      <c r="G174" s="42"/>
      <c r="H174" s="42">
        <f>F174-G174</f>
        <v>100000</v>
      </c>
      <c r="I174" s="42"/>
    </row>
    <row r="175" spans="1:9" ht="22.5">
      <c r="A175" s="25">
        <v>785</v>
      </c>
      <c r="B175" s="25">
        <v>28</v>
      </c>
      <c r="C175" s="26" t="s">
        <v>197</v>
      </c>
      <c r="D175" s="15">
        <v>426</v>
      </c>
      <c r="E175" s="26" t="s">
        <v>139</v>
      </c>
      <c r="F175" s="27">
        <f>SUM(F176)</f>
        <v>300000</v>
      </c>
      <c r="G175" s="14">
        <f>SUM(G176:G176)</f>
        <v>77680</v>
      </c>
      <c r="H175" s="14">
        <f t="shared" si="16"/>
        <v>222320</v>
      </c>
      <c r="I175" s="14">
        <f>G175/F175*100</f>
        <v>25.893333333333334</v>
      </c>
    </row>
    <row r="176" spans="1:9" ht="22.5">
      <c r="A176" s="28"/>
      <c r="B176" s="28">
        <v>28</v>
      </c>
      <c r="C176" s="41" t="s">
        <v>197</v>
      </c>
      <c r="D176" s="7">
        <v>426990</v>
      </c>
      <c r="E176" s="8" t="s">
        <v>148</v>
      </c>
      <c r="F176" s="42">
        <v>300000</v>
      </c>
      <c r="G176" s="42">
        <v>77680</v>
      </c>
      <c r="H176" s="42">
        <f>F176-G176</f>
        <v>222320</v>
      </c>
      <c r="I176" s="42"/>
    </row>
    <row r="177" spans="1:9" ht="22.5">
      <c r="A177" s="25" t="s">
        <v>198</v>
      </c>
      <c r="B177" s="25">
        <v>28</v>
      </c>
      <c r="C177" s="26" t="s">
        <v>197</v>
      </c>
      <c r="D177" s="25">
        <v>427</v>
      </c>
      <c r="E177" s="26" t="s">
        <v>150</v>
      </c>
      <c r="F177" s="27">
        <f>SUM(F178)</f>
        <v>1090000</v>
      </c>
      <c r="G177" s="14">
        <f>SUM(G178)</f>
        <v>926495</v>
      </c>
      <c r="H177" s="14">
        <f t="shared" ref="H177:H185" si="18">F177-G177</f>
        <v>163505</v>
      </c>
      <c r="I177" s="14">
        <f>G177/F177*100</f>
        <v>84.999541284403662</v>
      </c>
    </row>
    <row r="178" spans="1:9" ht="22.5">
      <c r="A178" s="28"/>
      <c r="B178" s="28">
        <v>28</v>
      </c>
      <c r="C178" s="41" t="s">
        <v>197</v>
      </c>
      <c r="D178" s="28">
        <v>427110</v>
      </c>
      <c r="E178" s="41" t="s">
        <v>150</v>
      </c>
      <c r="F178" s="42">
        <v>1090000</v>
      </c>
      <c r="G178" s="42">
        <v>926495</v>
      </c>
      <c r="H178" s="42">
        <f t="shared" si="18"/>
        <v>163505</v>
      </c>
      <c r="I178" s="42"/>
    </row>
    <row r="179" spans="1:9" ht="22.5">
      <c r="A179" s="25">
        <v>785</v>
      </c>
      <c r="B179" s="25">
        <v>28</v>
      </c>
      <c r="C179" s="26" t="s">
        <v>197</v>
      </c>
      <c r="D179" s="15">
        <v>480</v>
      </c>
      <c r="E179" s="47" t="s">
        <v>159</v>
      </c>
      <c r="F179" s="27">
        <f>SUM(F180)</f>
        <v>9600000</v>
      </c>
      <c r="G179" s="14">
        <f>SUM(G180)</f>
        <v>0</v>
      </c>
      <c r="H179" s="14">
        <f t="shared" si="18"/>
        <v>9600000</v>
      </c>
      <c r="I179" s="14">
        <f>G179/F179*100</f>
        <v>0</v>
      </c>
    </row>
    <row r="180" spans="1:9" ht="22.5">
      <c r="A180" s="46"/>
      <c r="B180" s="28">
        <v>28</v>
      </c>
      <c r="C180" s="41" t="s">
        <v>197</v>
      </c>
      <c r="D180" s="7">
        <v>480140</v>
      </c>
      <c r="E180" s="41" t="s">
        <v>187</v>
      </c>
      <c r="F180" s="34">
        <v>9600000</v>
      </c>
      <c r="G180" s="34"/>
      <c r="H180" s="34">
        <f t="shared" si="18"/>
        <v>9600000</v>
      </c>
      <c r="I180" s="34"/>
    </row>
    <row r="181" spans="1:9" ht="22.5">
      <c r="A181" s="25" t="s">
        <v>198</v>
      </c>
      <c r="B181" s="25">
        <v>28</v>
      </c>
      <c r="C181" s="26" t="s">
        <v>197</v>
      </c>
      <c r="D181" s="25">
        <v>485</v>
      </c>
      <c r="E181" s="26" t="s">
        <v>170</v>
      </c>
      <c r="F181" s="27">
        <f>SUM(F182)</f>
        <v>5650000</v>
      </c>
      <c r="G181" s="14">
        <f>G182</f>
        <v>0</v>
      </c>
      <c r="H181" s="14">
        <f t="shared" si="18"/>
        <v>5650000</v>
      </c>
      <c r="I181" s="14">
        <f>G181/F181*100</f>
        <v>0</v>
      </c>
    </row>
    <row r="182" spans="1:9" ht="22.5">
      <c r="A182" s="46"/>
      <c r="B182" s="28">
        <v>28</v>
      </c>
      <c r="C182" s="41" t="s">
        <v>197</v>
      </c>
      <c r="D182" s="46">
        <v>485230</v>
      </c>
      <c r="E182" s="8" t="s">
        <v>172</v>
      </c>
      <c r="F182" s="34">
        <v>5650000</v>
      </c>
      <c r="G182" s="34"/>
      <c r="H182" s="34">
        <f t="shared" si="18"/>
        <v>5650000</v>
      </c>
      <c r="I182" s="34"/>
    </row>
    <row r="183" spans="1:9">
      <c r="A183" s="82" t="s">
        <v>199</v>
      </c>
      <c r="B183" s="83"/>
      <c r="C183" s="83"/>
      <c r="D183" s="83"/>
      <c r="E183" s="84"/>
      <c r="F183" s="54">
        <f>SUM(F4,F10,F15,F18,F26,F39,F52,F60,F76,F82,F84,F88,F94,F97,F101,F103,F105,F108,F111,F114,F116,F119,F122,F124,F127,F129,F131,F139,F142,F150,F155,F158,F160,F162)</f>
        <v>986700000</v>
      </c>
      <c r="G183" s="54">
        <f>SUM(G4,G10,G15,G18,G26,G39,G52,G60,G76,G82,G84,G88,G94,G97,G101,G103,G105,G108,G111,G114,G116,G119,G122,G124,G127,G129,G131,G139,G142,G150,G155,G158,G160,G162)</f>
        <v>312357642</v>
      </c>
      <c r="H183" s="54">
        <f t="shared" si="18"/>
        <v>674342358</v>
      </c>
      <c r="I183" s="54">
        <f>G183/F183*100</f>
        <v>31.656799635147458</v>
      </c>
    </row>
    <row r="184" spans="1:9">
      <c r="A184" s="82" t="s">
        <v>200</v>
      </c>
      <c r="B184" s="83"/>
      <c r="C184" s="83"/>
      <c r="D184" s="83"/>
      <c r="E184" s="84"/>
      <c r="F184" s="54">
        <f>SUMIF(A4:A181,785,F4:F181)</f>
        <v>19200000</v>
      </c>
      <c r="G184" s="54">
        <f>SUM(G164,G170,G172,G175,G177,G179,G181)</f>
        <v>1585615</v>
      </c>
      <c r="H184" s="54">
        <f t="shared" si="18"/>
        <v>17614385</v>
      </c>
      <c r="I184" s="54">
        <f>G184/F184*100</f>
        <v>8.2584114583333346</v>
      </c>
    </row>
    <row r="185" spans="1:9">
      <c r="A185" s="82" t="s">
        <v>201</v>
      </c>
      <c r="B185" s="83"/>
      <c r="C185" s="83"/>
      <c r="D185" s="83"/>
      <c r="E185" s="84"/>
      <c r="F185" s="54">
        <f>SUM(F183:F184)</f>
        <v>1005900000</v>
      </c>
      <c r="G185" s="54">
        <f>SUM(G183:G184)</f>
        <v>313943257</v>
      </c>
      <c r="H185" s="54">
        <f t="shared" si="18"/>
        <v>691956743</v>
      </c>
      <c r="I185" s="54">
        <f>G185/F185*100</f>
        <v>31.210185604930906</v>
      </c>
    </row>
  </sheetData>
  <protectedRanges>
    <protectedRange sqref="G102 G104 G106:G107 G109:G110 G112:G113 G115 G118 G121 G123 G132:G138 G140:G141 G143:G149 G151:G154 G156:G157 G159 G161 G165:G169 G176 G178 G180 G173:G174 G182" name="Range7"/>
    <protectedRange sqref="G53:G59 G61:G75 G77:G81 G83 G85:G87 G89:G93 G95:G96 G98:G100" name="Range6"/>
    <protectedRange sqref="G5:G9 G11:G14 G16:G17 G19:G25 G27:G38 G40:G51" name="Range5"/>
    <protectedRange sqref="F102 F104 F109:F110 F112:F113 F115 F118 F121 F123 F132:F138 F140:F141 F143:F149 F151:F154 F156:F157 F159 F161 F165:F169 F176 F178 F180 F173:F174 F106:F107 F182" name="Range4"/>
    <protectedRange sqref="F53:F59 F61:F75 F77:F81 F83 F85:F87 F89:F93 F95:F96 F98:F100" name="Range3"/>
    <protectedRange sqref="F5:F9 F11:F14 F16:F17 F19:F25 F27:F38 F40:F51" name="Range2"/>
    <protectedRange sqref="A1" name="Range1"/>
  </protectedRanges>
  <mergeCells count="6">
    <mergeCell ref="A185:E185"/>
    <mergeCell ref="A1:I2"/>
    <mergeCell ref="B3:C3"/>
    <mergeCell ref="D3:E3"/>
    <mergeCell ref="A183:E183"/>
    <mergeCell ref="A184:E184"/>
  </mergeCells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R9" sqref="R9"/>
    </sheetView>
  </sheetViews>
  <sheetFormatPr defaultRowHeight="15"/>
  <cols>
    <col min="3" max="3" width="19.42578125" customWidth="1"/>
    <col min="5" max="5" width="24" customWidth="1"/>
    <col min="6" max="6" width="15.85546875" customWidth="1"/>
    <col min="7" max="7" width="13.42578125" customWidth="1"/>
    <col min="8" max="8" width="14.42578125" customWidth="1"/>
    <col min="9" max="9" width="11.85546875" customWidth="1"/>
  </cols>
  <sheetData>
    <row r="1" spans="1:9">
      <c r="A1" s="88" t="s">
        <v>223</v>
      </c>
      <c r="B1" s="88"/>
      <c r="C1" s="88"/>
      <c r="D1" s="88"/>
      <c r="E1" s="88"/>
      <c r="F1" s="88"/>
      <c r="G1" s="88"/>
      <c r="H1" s="88"/>
      <c r="I1" s="88"/>
    </row>
    <row r="2" spans="1:9">
      <c r="A2" s="63">
        <v>3</v>
      </c>
      <c r="B2" s="89" t="s">
        <v>0</v>
      </c>
      <c r="C2" s="90"/>
      <c r="D2" s="89" t="s">
        <v>1</v>
      </c>
      <c r="E2" s="90"/>
      <c r="F2" s="63" t="s">
        <v>2</v>
      </c>
      <c r="G2" s="63" t="s">
        <v>3</v>
      </c>
      <c r="H2" s="63" t="s">
        <v>4</v>
      </c>
      <c r="I2" s="63" t="s">
        <v>5</v>
      </c>
    </row>
    <row r="3" spans="1:9" ht="36" customHeight="1">
      <c r="A3" s="64" t="s">
        <v>6</v>
      </c>
      <c r="B3" s="64" t="s">
        <v>7</v>
      </c>
      <c r="C3" s="60" t="s">
        <v>202</v>
      </c>
      <c r="D3" s="64" t="s">
        <v>9</v>
      </c>
      <c r="E3" s="60" t="s">
        <v>10</v>
      </c>
      <c r="F3" s="71">
        <v>494250000</v>
      </c>
      <c r="G3" s="23">
        <f>ПОСТАВКА!G4</f>
        <v>177206899</v>
      </c>
      <c r="H3" s="65">
        <f>F3-G3</f>
        <v>317043101</v>
      </c>
      <c r="I3" s="65">
        <f>G3/F3*100</f>
        <v>35.853697319170458</v>
      </c>
    </row>
    <row r="4" spans="1:9" ht="33.75">
      <c r="A4" s="64" t="s">
        <v>6</v>
      </c>
      <c r="B4" s="64" t="s">
        <v>7</v>
      </c>
      <c r="C4" s="60" t="s">
        <v>202</v>
      </c>
      <c r="D4" s="64" t="s">
        <v>20</v>
      </c>
      <c r="E4" s="60" t="s">
        <v>204</v>
      </c>
      <c r="F4" s="71">
        <v>193200000</v>
      </c>
      <c r="G4" s="23">
        <f>ПОСТАВКА!G10</f>
        <v>68893693</v>
      </c>
      <c r="H4" s="65">
        <f t="shared" ref="H4:H43" si="0">F4-G4</f>
        <v>124306307</v>
      </c>
      <c r="I4" s="65">
        <f t="shared" ref="I4:I44" si="1">G4/F4*100</f>
        <v>35.659261387163561</v>
      </c>
    </row>
    <row r="5" spans="1:9" ht="33.75">
      <c r="A5" s="64">
        <v>630</v>
      </c>
      <c r="B5" s="64">
        <v>20</v>
      </c>
      <c r="C5" s="60" t="s">
        <v>202</v>
      </c>
      <c r="D5" s="64">
        <v>404</v>
      </c>
      <c r="E5" s="60" t="s">
        <v>30</v>
      </c>
      <c r="F5" s="71">
        <v>6000000</v>
      </c>
      <c r="G5" s="23">
        <f>ПОСТАВКА!G15</f>
        <v>509467</v>
      </c>
      <c r="H5" s="65">
        <f t="shared" si="0"/>
        <v>5490533</v>
      </c>
      <c r="I5" s="65">
        <f t="shared" si="1"/>
        <v>8.4911166666666666</v>
      </c>
    </row>
    <row r="6" spans="1:9" ht="33.75">
      <c r="A6" s="64" t="s">
        <v>6</v>
      </c>
      <c r="B6" s="64" t="s">
        <v>7</v>
      </c>
      <c r="C6" s="60" t="s">
        <v>202</v>
      </c>
      <c r="D6" s="64" t="s">
        <v>33</v>
      </c>
      <c r="E6" s="60" t="s">
        <v>34</v>
      </c>
      <c r="F6" s="71">
        <v>40000000</v>
      </c>
      <c r="G6" s="23">
        <f>ПОСТАВКА!G18</f>
        <v>15551311</v>
      </c>
      <c r="H6" s="65">
        <f t="shared" si="0"/>
        <v>24448689</v>
      </c>
      <c r="I6" s="65">
        <f t="shared" si="1"/>
        <v>38.878277500000003</v>
      </c>
    </row>
    <row r="7" spans="1:9" ht="33.75">
      <c r="A7" s="64" t="s">
        <v>6</v>
      </c>
      <c r="B7" s="64" t="s">
        <v>7</v>
      </c>
      <c r="C7" s="60" t="s">
        <v>202</v>
      </c>
      <c r="D7" s="64" t="s">
        <v>206</v>
      </c>
      <c r="E7" s="60" t="s">
        <v>48</v>
      </c>
      <c r="F7" s="71">
        <v>40000000</v>
      </c>
      <c r="G7" s="23">
        <f>ПОСТАВКА!G26</f>
        <v>14989592</v>
      </c>
      <c r="H7" s="65">
        <f t="shared" si="0"/>
        <v>25010408</v>
      </c>
      <c r="I7" s="65">
        <f t="shared" si="1"/>
        <v>37.473980000000005</v>
      </c>
    </row>
    <row r="8" spans="1:9" ht="33.75">
      <c r="A8" s="64" t="s">
        <v>6</v>
      </c>
      <c r="B8" s="64" t="s">
        <v>7</v>
      </c>
      <c r="C8" s="60" t="s">
        <v>202</v>
      </c>
      <c r="D8" s="64" t="s">
        <v>73</v>
      </c>
      <c r="E8" s="60" t="s">
        <v>74</v>
      </c>
      <c r="F8" s="71">
        <v>15000000</v>
      </c>
      <c r="G8" s="23">
        <f>ПОСТАВКА!G39</f>
        <v>2460201</v>
      </c>
      <c r="H8" s="65">
        <f t="shared" si="0"/>
        <v>12539799</v>
      </c>
      <c r="I8" s="65">
        <f t="shared" si="1"/>
        <v>16.401340000000001</v>
      </c>
    </row>
    <row r="9" spans="1:9" ht="33.75">
      <c r="A9" s="64" t="s">
        <v>6</v>
      </c>
      <c r="B9" s="64" t="s">
        <v>7</v>
      </c>
      <c r="C9" s="60" t="s">
        <v>202</v>
      </c>
      <c r="D9" s="64" t="s">
        <v>94</v>
      </c>
      <c r="E9" s="60" t="s">
        <v>95</v>
      </c>
      <c r="F9" s="71">
        <v>25000000</v>
      </c>
      <c r="G9" s="23">
        <f>ПОСТАВКА!G52</f>
        <v>5553554</v>
      </c>
      <c r="H9" s="65">
        <f t="shared" si="0"/>
        <v>19446446</v>
      </c>
      <c r="I9" s="65">
        <f t="shared" si="1"/>
        <v>22.214216</v>
      </c>
    </row>
    <row r="10" spans="1:9" ht="33.75">
      <c r="A10" s="64" t="s">
        <v>6</v>
      </c>
      <c r="B10" s="64" t="s">
        <v>7</v>
      </c>
      <c r="C10" s="60" t="s">
        <v>202</v>
      </c>
      <c r="D10" s="64" t="s">
        <v>110</v>
      </c>
      <c r="E10" s="60" t="s">
        <v>111</v>
      </c>
      <c r="F10" s="71">
        <v>15000000</v>
      </c>
      <c r="G10" s="23">
        <f>ПОСТАВКА!G60</f>
        <v>2177996</v>
      </c>
      <c r="H10" s="65">
        <f t="shared" si="0"/>
        <v>12822004</v>
      </c>
      <c r="I10" s="65">
        <f t="shared" si="1"/>
        <v>14.519973333333333</v>
      </c>
    </row>
    <row r="11" spans="1:9" ht="33.75">
      <c r="A11" s="64" t="s">
        <v>6</v>
      </c>
      <c r="B11" s="64" t="s">
        <v>7</v>
      </c>
      <c r="C11" s="60" t="s">
        <v>202</v>
      </c>
      <c r="D11" s="64" t="s">
        <v>138</v>
      </c>
      <c r="E11" s="60" t="s">
        <v>139</v>
      </c>
      <c r="F11" s="71">
        <v>25000000</v>
      </c>
      <c r="G11" s="23">
        <f>ПОСТАВКА!G76</f>
        <v>7290706</v>
      </c>
      <c r="H11" s="65">
        <f t="shared" si="0"/>
        <v>17709294</v>
      </c>
      <c r="I11" s="65">
        <f t="shared" si="1"/>
        <v>29.162823999999997</v>
      </c>
    </row>
    <row r="12" spans="1:9" ht="33.75">
      <c r="A12" s="64" t="s">
        <v>6</v>
      </c>
      <c r="B12" s="64" t="s">
        <v>7</v>
      </c>
      <c r="C12" s="60" t="s">
        <v>202</v>
      </c>
      <c r="D12" s="64" t="s">
        <v>149</v>
      </c>
      <c r="E12" s="60" t="s">
        <v>150</v>
      </c>
      <c r="F12" s="71">
        <v>30700000</v>
      </c>
      <c r="G12" s="23">
        <f>ПОСТАВКА!G82</f>
        <v>10890073</v>
      </c>
      <c r="H12" s="65">
        <f t="shared" si="0"/>
        <v>19809927</v>
      </c>
      <c r="I12" s="65">
        <f t="shared" si="1"/>
        <v>35.472550488599346</v>
      </c>
    </row>
    <row r="13" spans="1:9" ht="33.75">
      <c r="A13" s="64" t="s">
        <v>6</v>
      </c>
      <c r="B13" s="64" t="s">
        <v>7</v>
      </c>
      <c r="C13" s="60" t="s">
        <v>202</v>
      </c>
      <c r="D13" s="64" t="s">
        <v>151</v>
      </c>
      <c r="E13" s="60" t="s">
        <v>152</v>
      </c>
      <c r="F13" s="71">
        <f>[1]ПОСТАВКА!F84</f>
        <v>2000000</v>
      </c>
      <c r="G13" s="23">
        <f>ПОСТАВКА!G84</f>
        <v>840813</v>
      </c>
      <c r="H13" s="65">
        <f t="shared" si="0"/>
        <v>1159187</v>
      </c>
      <c r="I13" s="65">
        <f t="shared" si="1"/>
        <v>42.040649999999999</v>
      </c>
    </row>
    <row r="14" spans="1:9" ht="33.75">
      <c r="A14" s="64" t="s">
        <v>6</v>
      </c>
      <c r="B14" s="64" t="s">
        <v>7</v>
      </c>
      <c r="C14" s="60" t="s">
        <v>202</v>
      </c>
      <c r="D14" s="64" t="s">
        <v>158</v>
      </c>
      <c r="E14" s="60" t="s">
        <v>159</v>
      </c>
      <c r="F14" s="71">
        <v>35400000</v>
      </c>
      <c r="G14" s="23">
        <f>ПОСТАВКА!G88</f>
        <v>1930043</v>
      </c>
      <c r="H14" s="65">
        <f t="shared" si="0"/>
        <v>33469957</v>
      </c>
      <c r="I14" s="65">
        <f t="shared" si="1"/>
        <v>5.4520988700564974</v>
      </c>
    </row>
    <row r="15" spans="1:9" ht="33.75">
      <c r="A15" s="64" t="s">
        <v>6</v>
      </c>
      <c r="B15" s="64" t="s">
        <v>7</v>
      </c>
      <c r="C15" s="60" t="s">
        <v>202</v>
      </c>
      <c r="D15" s="64" t="s">
        <v>211</v>
      </c>
      <c r="E15" s="60" t="s">
        <v>166</v>
      </c>
      <c r="F15" s="71">
        <v>2000000</v>
      </c>
      <c r="G15" s="23">
        <f>ПОСТАВКА!G94</f>
        <v>0</v>
      </c>
      <c r="H15" s="65">
        <f t="shared" si="0"/>
        <v>2000000</v>
      </c>
      <c r="I15" s="65">
        <f t="shared" si="1"/>
        <v>0</v>
      </c>
    </row>
    <row r="16" spans="1:9" ht="33.75">
      <c r="A16" s="64" t="s">
        <v>6</v>
      </c>
      <c r="B16" s="64" t="s">
        <v>7</v>
      </c>
      <c r="C16" s="60" t="s">
        <v>202</v>
      </c>
      <c r="D16" s="64" t="s">
        <v>169</v>
      </c>
      <c r="E16" s="60" t="s">
        <v>212</v>
      </c>
      <c r="F16" s="71">
        <v>10500000</v>
      </c>
      <c r="G16" s="23">
        <f>ПОСТАВКА!G97</f>
        <v>0</v>
      </c>
      <c r="H16" s="65">
        <f t="shared" si="0"/>
        <v>10500000</v>
      </c>
      <c r="I16" s="65">
        <f t="shared" si="1"/>
        <v>0</v>
      </c>
    </row>
    <row r="17" spans="1:9" ht="22.5">
      <c r="A17" s="64" t="s">
        <v>6</v>
      </c>
      <c r="B17" s="64" t="s">
        <v>175</v>
      </c>
      <c r="C17" s="60" t="s">
        <v>176</v>
      </c>
      <c r="D17" s="64" t="s">
        <v>110</v>
      </c>
      <c r="E17" s="60" t="s">
        <v>111</v>
      </c>
      <c r="F17" s="71">
        <v>9000000</v>
      </c>
      <c r="G17" s="23">
        <f>ПОСТАВКА!G101</f>
        <v>1400559</v>
      </c>
      <c r="H17" s="65">
        <f t="shared" si="0"/>
        <v>7599441</v>
      </c>
      <c r="I17" s="65">
        <f t="shared" si="1"/>
        <v>15.561766666666665</v>
      </c>
    </row>
    <row r="18" spans="1:9" ht="22.5">
      <c r="A18" s="64" t="s">
        <v>6</v>
      </c>
      <c r="B18" s="64" t="s">
        <v>175</v>
      </c>
      <c r="C18" s="60" t="s">
        <v>176</v>
      </c>
      <c r="D18" s="64" t="s">
        <v>138</v>
      </c>
      <c r="E18" s="60" t="s">
        <v>139</v>
      </c>
      <c r="F18" s="71">
        <v>5400000</v>
      </c>
      <c r="G18" s="23">
        <f>ПОСТАВКА!G103</f>
        <v>110131</v>
      </c>
      <c r="H18" s="65">
        <f t="shared" si="0"/>
        <v>5289869</v>
      </c>
      <c r="I18" s="65">
        <f t="shared" si="1"/>
        <v>2.039462962962963</v>
      </c>
    </row>
    <row r="19" spans="1:9" ht="22.5">
      <c r="A19" s="64" t="s">
        <v>6</v>
      </c>
      <c r="B19" s="64" t="s">
        <v>177</v>
      </c>
      <c r="C19" s="60" t="s">
        <v>178</v>
      </c>
      <c r="D19" s="64" t="s">
        <v>94</v>
      </c>
      <c r="E19" s="60" t="s">
        <v>95</v>
      </c>
      <c r="F19" s="71">
        <v>3400000</v>
      </c>
      <c r="G19" s="23">
        <f>ПОСТАВКА!G105</f>
        <v>681461</v>
      </c>
      <c r="H19" s="65">
        <f t="shared" si="0"/>
        <v>2718539</v>
      </c>
      <c r="I19" s="65">
        <f t="shared" si="1"/>
        <v>20.042970588235296</v>
      </c>
    </row>
    <row r="20" spans="1:9" ht="22.5">
      <c r="A20" s="64" t="s">
        <v>6</v>
      </c>
      <c r="B20" s="64" t="s">
        <v>177</v>
      </c>
      <c r="C20" s="60" t="s">
        <v>178</v>
      </c>
      <c r="D20" s="64" t="s">
        <v>158</v>
      </c>
      <c r="E20" s="60" t="s">
        <v>159</v>
      </c>
      <c r="F20" s="71">
        <v>600000</v>
      </c>
      <c r="G20" s="23">
        <f>ПОСТАВКА!G108</f>
        <v>0</v>
      </c>
      <c r="H20" s="65">
        <f t="shared" si="0"/>
        <v>600000</v>
      </c>
      <c r="I20" s="65">
        <f t="shared" si="1"/>
        <v>0</v>
      </c>
    </row>
    <row r="21" spans="1:9" ht="22.5">
      <c r="A21" s="64" t="s">
        <v>6</v>
      </c>
      <c r="B21" s="64" t="s">
        <v>177</v>
      </c>
      <c r="C21" s="60" t="s">
        <v>178</v>
      </c>
      <c r="D21" s="64" t="s">
        <v>180</v>
      </c>
      <c r="E21" s="60" t="s">
        <v>181</v>
      </c>
      <c r="F21" s="71">
        <v>3000000</v>
      </c>
      <c r="G21" s="23">
        <f>ПОСТАВКА!G111</f>
        <v>660764</v>
      </c>
      <c r="H21" s="65">
        <f t="shared" si="0"/>
        <v>2339236</v>
      </c>
      <c r="I21" s="65">
        <f t="shared" si="1"/>
        <v>22.025466666666667</v>
      </c>
    </row>
    <row r="22" spans="1:9" ht="23.25" customHeight="1">
      <c r="A22" s="64" t="s">
        <v>6</v>
      </c>
      <c r="B22" s="64" t="s">
        <v>184</v>
      </c>
      <c r="C22" s="60" t="s">
        <v>185</v>
      </c>
      <c r="D22" s="64" t="s">
        <v>73</v>
      </c>
      <c r="E22" s="60" t="s">
        <v>74</v>
      </c>
      <c r="F22" s="71">
        <v>300000</v>
      </c>
      <c r="G22" s="23">
        <f>ПОСТАВКА!G114</f>
        <v>23600</v>
      </c>
      <c r="H22" s="65">
        <f t="shared" si="0"/>
        <v>276400</v>
      </c>
      <c r="I22" s="65">
        <f t="shared" si="1"/>
        <v>7.8666666666666663</v>
      </c>
    </row>
    <row r="23" spans="1:9" ht="22.5">
      <c r="A23" s="64" t="s">
        <v>6</v>
      </c>
      <c r="B23" s="64" t="s">
        <v>184</v>
      </c>
      <c r="C23" s="60" t="s">
        <v>185</v>
      </c>
      <c r="D23" s="64" t="s">
        <v>94</v>
      </c>
      <c r="E23" s="60" t="s">
        <v>95</v>
      </c>
      <c r="F23" s="71">
        <v>2500000</v>
      </c>
      <c r="G23" s="23">
        <f>ПОСТАВКА!G116</f>
        <v>0</v>
      </c>
      <c r="H23" s="65">
        <f t="shared" si="0"/>
        <v>2500000</v>
      </c>
      <c r="I23" s="65">
        <f t="shared" si="1"/>
        <v>0</v>
      </c>
    </row>
    <row r="24" spans="1:9" ht="24" customHeight="1">
      <c r="A24" s="64" t="s">
        <v>6</v>
      </c>
      <c r="B24" s="64" t="s">
        <v>184</v>
      </c>
      <c r="C24" s="60" t="s">
        <v>185</v>
      </c>
      <c r="D24" s="64">
        <v>425</v>
      </c>
      <c r="E24" s="60" t="s">
        <v>111</v>
      </c>
      <c r="F24" s="71">
        <v>1500000</v>
      </c>
      <c r="G24" s="23">
        <f>ПОСТАВКА!G119</f>
        <v>48745</v>
      </c>
      <c r="H24" s="65">
        <f t="shared" si="0"/>
        <v>1451255</v>
      </c>
      <c r="I24" s="65">
        <f t="shared" si="1"/>
        <v>3.2496666666666667</v>
      </c>
    </row>
    <row r="25" spans="1:9" ht="21.75" customHeight="1">
      <c r="A25" s="64">
        <v>630</v>
      </c>
      <c r="B25" s="64">
        <v>23</v>
      </c>
      <c r="C25" s="60" t="s">
        <v>185</v>
      </c>
      <c r="D25" s="64">
        <v>426</v>
      </c>
      <c r="E25" s="60" t="s">
        <v>139</v>
      </c>
      <c r="F25" s="71">
        <v>1000000</v>
      </c>
      <c r="G25" s="23">
        <f>ПОСТАВКА!G122</f>
        <v>12000</v>
      </c>
      <c r="H25" s="65">
        <f t="shared" si="0"/>
        <v>988000</v>
      </c>
      <c r="I25" s="65">
        <f t="shared" si="1"/>
        <v>1.2</v>
      </c>
    </row>
    <row r="26" spans="1:9" ht="22.5">
      <c r="A26" s="64">
        <v>630</v>
      </c>
      <c r="B26" s="64">
        <v>23</v>
      </c>
      <c r="C26" s="60" t="s">
        <v>185</v>
      </c>
      <c r="D26" s="64">
        <v>480</v>
      </c>
      <c r="E26" s="60" t="s">
        <v>159</v>
      </c>
      <c r="F26" s="71">
        <v>1600000</v>
      </c>
      <c r="G26" s="23">
        <f>ПОСТАВКА!G124</f>
        <v>319325</v>
      </c>
      <c r="H26" s="65">
        <f>F26-G26</f>
        <v>1280675</v>
      </c>
      <c r="I26" s="65"/>
    </row>
    <row r="27" spans="1:9">
      <c r="A27" s="64">
        <v>630</v>
      </c>
      <c r="B27" s="64">
        <v>23</v>
      </c>
      <c r="C27" s="60" t="s">
        <v>185</v>
      </c>
      <c r="D27" s="64">
        <v>483</v>
      </c>
      <c r="E27" s="60" t="s">
        <v>166</v>
      </c>
      <c r="F27" s="71">
        <v>500000</v>
      </c>
      <c r="G27" s="23">
        <f>ПОСТАВКА!G127</f>
        <v>0</v>
      </c>
      <c r="H27" s="65">
        <f>F27-G27</f>
        <v>500000</v>
      </c>
      <c r="I27" s="65"/>
    </row>
    <row r="28" spans="1:9" ht="22.5">
      <c r="A28" s="64">
        <v>630</v>
      </c>
      <c r="B28" s="64">
        <v>23</v>
      </c>
      <c r="C28" s="60" t="s">
        <v>185</v>
      </c>
      <c r="D28" s="64">
        <v>485</v>
      </c>
      <c r="E28" s="60" t="s">
        <v>170</v>
      </c>
      <c r="F28" s="71">
        <v>500000</v>
      </c>
      <c r="G28" s="23">
        <f>ПОСТАВКА!G129</f>
        <v>0</v>
      </c>
      <c r="H28" s="65">
        <f>F28-G28</f>
        <v>500000</v>
      </c>
      <c r="I28" s="65"/>
    </row>
    <row r="29" spans="1:9" ht="22.5">
      <c r="A29" s="64" t="s">
        <v>6</v>
      </c>
      <c r="B29" s="64" t="s">
        <v>188</v>
      </c>
      <c r="C29" s="60" t="s">
        <v>189</v>
      </c>
      <c r="D29" s="64" t="s">
        <v>33</v>
      </c>
      <c r="E29" s="60" t="s">
        <v>34</v>
      </c>
      <c r="F29" s="71">
        <v>2300000</v>
      </c>
      <c r="G29" s="23">
        <f>ПОСТАВКА!G131</f>
        <v>195042</v>
      </c>
      <c r="H29" s="65">
        <f t="shared" si="0"/>
        <v>2104958</v>
      </c>
      <c r="I29" s="65">
        <f t="shared" si="1"/>
        <v>8.4800869565217383</v>
      </c>
    </row>
    <row r="30" spans="1:9" ht="22.5">
      <c r="A30" s="64" t="s">
        <v>6</v>
      </c>
      <c r="B30" s="64" t="s">
        <v>188</v>
      </c>
      <c r="C30" s="60" t="s">
        <v>189</v>
      </c>
      <c r="D30" s="64" t="s">
        <v>94</v>
      </c>
      <c r="E30" s="60" t="s">
        <v>95</v>
      </c>
      <c r="F30" s="71">
        <v>1500000</v>
      </c>
      <c r="G30" s="23">
        <f>ПОСТАВКА!G139</f>
        <v>289100</v>
      </c>
      <c r="H30" s="65">
        <f t="shared" si="0"/>
        <v>1210900</v>
      </c>
      <c r="I30" s="65">
        <f t="shared" si="1"/>
        <v>19.273333333333333</v>
      </c>
    </row>
    <row r="31" spans="1:9" ht="22.5">
      <c r="A31" s="64" t="s">
        <v>6</v>
      </c>
      <c r="B31" s="64" t="s">
        <v>188</v>
      </c>
      <c r="C31" s="60" t="s">
        <v>189</v>
      </c>
      <c r="D31" s="64" t="s">
        <v>110</v>
      </c>
      <c r="E31" s="60" t="s">
        <v>111</v>
      </c>
      <c r="F31" s="71">
        <v>2150000</v>
      </c>
      <c r="G31" s="23">
        <f>ПОСТАВКА!G142</f>
        <v>143123</v>
      </c>
      <c r="H31" s="65">
        <f t="shared" si="0"/>
        <v>2006877</v>
      </c>
      <c r="I31" s="65">
        <f t="shared" si="1"/>
        <v>6.6568837209302334</v>
      </c>
    </row>
    <row r="32" spans="1:9" ht="22.5">
      <c r="A32" s="64" t="s">
        <v>6</v>
      </c>
      <c r="B32" s="64" t="s">
        <v>188</v>
      </c>
      <c r="C32" s="60" t="s">
        <v>189</v>
      </c>
      <c r="D32" s="64" t="s">
        <v>138</v>
      </c>
      <c r="E32" s="60" t="s">
        <v>139</v>
      </c>
      <c r="F32" s="71">
        <v>1400000</v>
      </c>
      <c r="G32" s="23">
        <f>ПОСТАВКА!G150</f>
        <v>179444</v>
      </c>
      <c r="H32" s="65">
        <f t="shared" si="0"/>
        <v>1220556</v>
      </c>
      <c r="I32" s="65">
        <f t="shared" si="1"/>
        <v>12.817428571428572</v>
      </c>
    </row>
    <row r="33" spans="1:9" ht="22.5">
      <c r="A33" s="64" t="s">
        <v>6</v>
      </c>
      <c r="B33" s="64" t="s">
        <v>188</v>
      </c>
      <c r="C33" s="60" t="s">
        <v>189</v>
      </c>
      <c r="D33" s="64" t="s">
        <v>169</v>
      </c>
      <c r="E33" s="60" t="s">
        <v>170</v>
      </c>
      <c r="F33" s="71">
        <v>3000000</v>
      </c>
      <c r="G33" s="23">
        <f>ПОСТАВКА!G155</f>
        <v>0</v>
      </c>
      <c r="H33" s="65">
        <f t="shared" si="0"/>
        <v>3000000</v>
      </c>
      <c r="I33" s="65">
        <f t="shared" si="1"/>
        <v>0</v>
      </c>
    </row>
    <row r="34" spans="1:9" ht="22.5">
      <c r="A34" s="64" t="s">
        <v>6</v>
      </c>
      <c r="B34" s="64" t="s">
        <v>195</v>
      </c>
      <c r="C34" s="60" t="s">
        <v>196</v>
      </c>
      <c r="D34" s="64">
        <v>420</v>
      </c>
      <c r="E34" s="60" t="s">
        <v>34</v>
      </c>
      <c r="F34" s="71">
        <v>1000000</v>
      </c>
      <c r="G34" s="23">
        <f>ПОСТАВКА!G158</f>
        <v>0</v>
      </c>
      <c r="H34" s="65">
        <f t="shared" si="0"/>
        <v>1000000</v>
      </c>
      <c r="I34" s="65">
        <f>G34/F34*100</f>
        <v>0</v>
      </c>
    </row>
    <row r="35" spans="1:9" ht="22.5">
      <c r="A35" s="64">
        <v>630</v>
      </c>
      <c r="B35" s="64">
        <v>27</v>
      </c>
      <c r="C35" s="60" t="s">
        <v>196</v>
      </c>
      <c r="D35" s="64" t="s">
        <v>110</v>
      </c>
      <c r="E35" s="60" t="s">
        <v>111</v>
      </c>
      <c r="F35" s="71">
        <v>10000000</v>
      </c>
      <c r="G35" s="23">
        <f>ПОСТАВКА!G160</f>
        <v>0</v>
      </c>
      <c r="H35" s="65">
        <f>F35-G35</f>
        <v>10000000</v>
      </c>
      <c r="I35" s="65">
        <f>G35/F35*100</f>
        <v>0</v>
      </c>
    </row>
    <row r="36" spans="1:9" ht="22.5">
      <c r="A36" s="64" t="s">
        <v>6</v>
      </c>
      <c r="B36" s="64">
        <v>27</v>
      </c>
      <c r="C36" s="60" t="s">
        <v>196</v>
      </c>
      <c r="D36" s="64">
        <v>426</v>
      </c>
      <c r="E36" s="60" t="s">
        <v>139</v>
      </c>
      <c r="F36" s="71">
        <v>2000000</v>
      </c>
      <c r="G36" s="23">
        <f>ПОСТАВКА!G162</f>
        <v>0</v>
      </c>
      <c r="H36" s="65">
        <f t="shared" si="0"/>
        <v>2000000</v>
      </c>
      <c r="I36" s="65">
        <f t="shared" si="1"/>
        <v>0</v>
      </c>
    </row>
    <row r="37" spans="1:9" ht="33.75">
      <c r="A37" s="64">
        <v>785</v>
      </c>
      <c r="B37" s="64">
        <v>28</v>
      </c>
      <c r="C37" s="60" t="s">
        <v>197</v>
      </c>
      <c r="D37" s="64">
        <v>420</v>
      </c>
      <c r="E37" s="60" t="s">
        <v>34</v>
      </c>
      <c r="F37" s="71">
        <v>900000</v>
      </c>
      <c r="G37" s="23">
        <f>ПОСТАВКА!G164</f>
        <v>518941</v>
      </c>
      <c r="H37" s="65">
        <f t="shared" si="0"/>
        <v>381059</v>
      </c>
      <c r="I37" s="65">
        <f t="shared" si="1"/>
        <v>57.660111111111114</v>
      </c>
    </row>
    <row r="38" spans="1:9" ht="33.75">
      <c r="A38" s="64">
        <v>785</v>
      </c>
      <c r="B38" s="64">
        <v>28</v>
      </c>
      <c r="C38" s="60" t="s">
        <v>197</v>
      </c>
      <c r="D38" s="64">
        <v>424</v>
      </c>
      <c r="E38" s="60" t="s">
        <v>95</v>
      </c>
      <c r="F38" s="71">
        <v>260000</v>
      </c>
      <c r="G38" s="23">
        <f>ПОСТАВКА!G170</f>
        <v>62499</v>
      </c>
      <c r="H38" s="65">
        <f t="shared" si="0"/>
        <v>197501</v>
      </c>
      <c r="I38" s="65">
        <f t="shared" si="1"/>
        <v>24.038076923076922</v>
      </c>
    </row>
    <row r="39" spans="1:9" ht="33.75">
      <c r="A39" s="64" t="s">
        <v>198</v>
      </c>
      <c r="B39" s="64">
        <v>28</v>
      </c>
      <c r="C39" s="60" t="s">
        <v>213</v>
      </c>
      <c r="D39" s="64">
        <v>425</v>
      </c>
      <c r="E39" s="60" t="s">
        <v>111</v>
      </c>
      <c r="F39" s="71">
        <v>1400000</v>
      </c>
      <c r="G39" s="23">
        <f>ПОСТАВКА!G172</f>
        <v>0</v>
      </c>
      <c r="H39" s="65">
        <f t="shared" si="0"/>
        <v>1400000</v>
      </c>
      <c r="I39" s="65">
        <f t="shared" si="1"/>
        <v>0</v>
      </c>
    </row>
    <row r="40" spans="1:9" ht="33.75">
      <c r="A40" s="64">
        <v>785</v>
      </c>
      <c r="B40" s="64">
        <v>28</v>
      </c>
      <c r="C40" s="60" t="s">
        <v>197</v>
      </c>
      <c r="D40" s="64" t="s">
        <v>138</v>
      </c>
      <c r="E40" s="60" t="s">
        <v>139</v>
      </c>
      <c r="F40" s="71">
        <v>300000</v>
      </c>
      <c r="G40" s="23">
        <f>ПОСТАВКА!G175</f>
        <v>77680</v>
      </c>
      <c r="H40" s="65">
        <f t="shared" si="0"/>
        <v>222320</v>
      </c>
      <c r="I40" s="65">
        <f t="shared" si="1"/>
        <v>25.893333333333334</v>
      </c>
    </row>
    <row r="41" spans="1:9" ht="33.75">
      <c r="A41" s="64" t="s">
        <v>198</v>
      </c>
      <c r="B41" s="64">
        <v>28</v>
      </c>
      <c r="C41" s="60" t="s">
        <v>213</v>
      </c>
      <c r="D41" s="64">
        <v>427</v>
      </c>
      <c r="E41" s="60" t="s">
        <v>150</v>
      </c>
      <c r="F41" s="61">
        <v>1090000</v>
      </c>
      <c r="G41" s="23">
        <f>ПОСТАВКА!G177</f>
        <v>926495</v>
      </c>
      <c r="H41" s="65">
        <f t="shared" si="0"/>
        <v>163505</v>
      </c>
      <c r="I41" s="65">
        <f t="shared" si="1"/>
        <v>84.999541284403662</v>
      </c>
    </row>
    <row r="42" spans="1:9" ht="33.75">
      <c r="A42" s="64" t="s">
        <v>198</v>
      </c>
      <c r="B42" s="64">
        <v>28</v>
      </c>
      <c r="C42" s="60" t="s">
        <v>213</v>
      </c>
      <c r="D42" s="64">
        <v>480</v>
      </c>
      <c r="E42" s="60" t="s">
        <v>159</v>
      </c>
      <c r="F42" s="61">
        <v>9600000</v>
      </c>
      <c r="G42" s="23">
        <f>ПОСТАВКА!G179</f>
        <v>0</v>
      </c>
      <c r="H42" s="65">
        <f t="shared" si="0"/>
        <v>9600000</v>
      </c>
      <c r="I42" s="65">
        <f t="shared" si="1"/>
        <v>0</v>
      </c>
    </row>
    <row r="43" spans="1:9" ht="33.75">
      <c r="A43" s="64" t="s">
        <v>198</v>
      </c>
      <c r="B43" s="64">
        <v>28</v>
      </c>
      <c r="C43" s="60" t="s">
        <v>213</v>
      </c>
      <c r="D43" s="64">
        <v>485</v>
      </c>
      <c r="E43" s="60" t="s">
        <v>214</v>
      </c>
      <c r="F43" s="61">
        <v>5650000</v>
      </c>
      <c r="G43" s="23">
        <f>ПОСТАВКА!G181</f>
        <v>0</v>
      </c>
      <c r="H43" s="65">
        <f t="shared" si="0"/>
        <v>5650000</v>
      </c>
      <c r="I43" s="65">
        <f t="shared" si="1"/>
        <v>0</v>
      </c>
    </row>
    <row r="44" spans="1:9">
      <c r="A44" s="91" t="s">
        <v>201</v>
      </c>
      <c r="B44" s="92"/>
      <c r="C44" s="92"/>
      <c r="D44" s="92"/>
      <c r="E44" s="93"/>
      <c r="F44" s="66">
        <f>SUM(F3:F43)</f>
        <v>1005900000</v>
      </c>
      <c r="G44" s="66">
        <f>SUM(G3:G43)</f>
        <v>313943257</v>
      </c>
      <c r="H44" s="67">
        <f>F44-G44</f>
        <v>691956743</v>
      </c>
      <c r="I44" s="67">
        <f t="shared" si="1"/>
        <v>31.210185604930906</v>
      </c>
    </row>
  </sheetData>
  <protectedRanges>
    <protectedRange sqref="A1" name="Range1"/>
  </protectedRanges>
  <mergeCells count="4">
    <mergeCell ref="A1:I1"/>
    <mergeCell ref="B2:C2"/>
    <mergeCell ref="D2:E2"/>
    <mergeCell ref="A44:E4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F19" sqref="F19"/>
    </sheetView>
  </sheetViews>
  <sheetFormatPr defaultRowHeight="15"/>
  <cols>
    <col min="1" max="1" width="6.7109375" customWidth="1"/>
    <col min="2" max="2" width="7.140625" customWidth="1"/>
    <col min="3" max="3" width="32.7109375" customWidth="1"/>
    <col min="4" max="4" width="9" customWidth="1"/>
    <col min="5" max="5" width="26.140625" customWidth="1"/>
    <col min="6" max="6" width="13.28515625" customWidth="1"/>
    <col min="7" max="7" width="12.140625" customWidth="1"/>
    <col min="8" max="8" width="14.7109375" customWidth="1"/>
    <col min="9" max="9" width="8.42578125" customWidth="1"/>
  </cols>
  <sheetData>
    <row r="1" spans="1:9">
      <c r="A1" s="88" t="s">
        <v>218</v>
      </c>
      <c r="B1" s="88"/>
      <c r="C1" s="88"/>
      <c r="D1" s="88"/>
      <c r="E1" s="88"/>
      <c r="F1" s="88"/>
      <c r="G1" s="88"/>
      <c r="H1" s="88"/>
      <c r="I1" s="88"/>
    </row>
    <row r="2" spans="1:9">
      <c r="A2" s="68" t="s">
        <v>203</v>
      </c>
      <c r="B2" s="89" t="s">
        <v>0</v>
      </c>
      <c r="C2" s="90"/>
      <c r="D2" s="89" t="s">
        <v>1</v>
      </c>
      <c r="E2" s="90"/>
      <c r="F2" s="68" t="s">
        <v>2</v>
      </c>
      <c r="G2" s="68" t="s">
        <v>3</v>
      </c>
      <c r="H2" s="68" t="s">
        <v>4</v>
      </c>
      <c r="I2" s="68" t="s">
        <v>5</v>
      </c>
    </row>
    <row r="3" spans="1:9" ht="22.5">
      <c r="A3" s="64" t="s">
        <v>6</v>
      </c>
      <c r="B3" s="64" t="s">
        <v>7</v>
      </c>
      <c r="C3" s="60" t="s">
        <v>202</v>
      </c>
      <c r="D3" s="64" t="s">
        <v>9</v>
      </c>
      <c r="E3" s="60" t="s">
        <v>10</v>
      </c>
      <c r="F3" s="65">
        <v>494250000</v>
      </c>
      <c r="G3" s="11">
        <v>34619227</v>
      </c>
      <c r="H3" s="65">
        <f>F3:F44-G3:G44</f>
        <v>459630773</v>
      </c>
      <c r="I3" s="65">
        <f>G3/F3*100</f>
        <v>7.0043959534648454</v>
      </c>
    </row>
    <row r="4" spans="1:9" ht="22.5">
      <c r="A4" s="64" t="s">
        <v>6</v>
      </c>
      <c r="B4" s="64" t="s">
        <v>7</v>
      </c>
      <c r="C4" s="60" t="s">
        <v>202</v>
      </c>
      <c r="D4" s="64" t="s">
        <v>20</v>
      </c>
      <c r="E4" s="60" t="s">
        <v>204</v>
      </c>
      <c r="F4" s="65">
        <v>193200000</v>
      </c>
      <c r="G4" s="11">
        <v>13475515</v>
      </c>
      <c r="H4" s="65">
        <f t="shared" ref="H4:H35" si="0">F4-G4</f>
        <v>179724485</v>
      </c>
      <c r="I4" s="65">
        <f>G4/F4*100</f>
        <v>6.9749042443064182</v>
      </c>
    </row>
    <row r="5" spans="1:9" ht="22.5">
      <c r="A5" s="64">
        <v>630</v>
      </c>
      <c r="B5" s="64">
        <v>20</v>
      </c>
      <c r="C5" s="60" t="s">
        <v>202</v>
      </c>
      <c r="D5" s="64">
        <v>404</v>
      </c>
      <c r="E5" s="60" t="s">
        <v>30</v>
      </c>
      <c r="F5" s="65">
        <v>6000000</v>
      </c>
      <c r="G5" s="11">
        <v>0</v>
      </c>
      <c r="H5" s="65">
        <f t="shared" si="0"/>
        <v>6000000</v>
      </c>
      <c r="I5" s="65">
        <f>G5/F5*100</f>
        <v>0</v>
      </c>
    </row>
    <row r="6" spans="1:9" ht="22.5">
      <c r="A6" s="64" t="s">
        <v>6</v>
      </c>
      <c r="B6" s="64" t="s">
        <v>7</v>
      </c>
      <c r="C6" s="60" t="s">
        <v>202</v>
      </c>
      <c r="D6" s="64" t="s">
        <v>33</v>
      </c>
      <c r="E6" s="60" t="s">
        <v>34</v>
      </c>
      <c r="F6" s="65">
        <v>40000000</v>
      </c>
      <c r="G6" s="11">
        <v>3608193</v>
      </c>
      <c r="H6" s="65">
        <f t="shared" si="0"/>
        <v>36391807</v>
      </c>
      <c r="I6" s="65">
        <f t="shared" ref="I6:I35" si="1">G6/F6*100</f>
        <v>9.0204825</v>
      </c>
    </row>
    <row r="7" spans="1:9" ht="22.5">
      <c r="A7" s="64" t="s">
        <v>6</v>
      </c>
      <c r="B7" s="64" t="s">
        <v>7</v>
      </c>
      <c r="C7" s="60" t="s">
        <v>202</v>
      </c>
      <c r="D7" s="64" t="s">
        <v>206</v>
      </c>
      <c r="E7" s="60" t="s">
        <v>48</v>
      </c>
      <c r="F7" s="65">
        <v>40000000</v>
      </c>
      <c r="G7" s="11">
        <v>4103258</v>
      </c>
      <c r="H7" s="65">
        <f t="shared" si="0"/>
        <v>35896742</v>
      </c>
      <c r="I7" s="65">
        <f t="shared" si="1"/>
        <v>10.258145000000001</v>
      </c>
    </row>
    <row r="8" spans="1:9" ht="22.5">
      <c r="A8" s="64" t="s">
        <v>6</v>
      </c>
      <c r="B8" s="64" t="s">
        <v>7</v>
      </c>
      <c r="C8" s="60" t="s">
        <v>202</v>
      </c>
      <c r="D8" s="64" t="s">
        <v>73</v>
      </c>
      <c r="E8" s="60" t="s">
        <v>74</v>
      </c>
      <c r="F8" s="65">
        <v>15000000</v>
      </c>
      <c r="G8" s="11">
        <v>489123</v>
      </c>
      <c r="H8" s="65">
        <f t="shared" si="0"/>
        <v>14510877</v>
      </c>
      <c r="I8" s="65">
        <f t="shared" si="1"/>
        <v>3.2608199999999998</v>
      </c>
    </row>
    <row r="9" spans="1:9" ht="22.5">
      <c r="A9" s="64" t="s">
        <v>6</v>
      </c>
      <c r="B9" s="64" t="s">
        <v>7</v>
      </c>
      <c r="C9" s="60" t="s">
        <v>202</v>
      </c>
      <c r="D9" s="64" t="s">
        <v>94</v>
      </c>
      <c r="E9" s="60" t="s">
        <v>95</v>
      </c>
      <c r="F9" s="65">
        <v>25000000</v>
      </c>
      <c r="G9" s="11">
        <v>1100044</v>
      </c>
      <c r="H9" s="65">
        <f t="shared" si="0"/>
        <v>23899956</v>
      </c>
      <c r="I9" s="65">
        <f t="shared" si="1"/>
        <v>4.4001760000000001</v>
      </c>
    </row>
    <row r="10" spans="1:9" ht="22.5">
      <c r="A10" s="64" t="s">
        <v>6</v>
      </c>
      <c r="B10" s="64" t="s">
        <v>7</v>
      </c>
      <c r="C10" s="60" t="s">
        <v>202</v>
      </c>
      <c r="D10" s="64" t="s">
        <v>110</v>
      </c>
      <c r="E10" s="60" t="s">
        <v>111</v>
      </c>
      <c r="F10" s="65">
        <v>15000000</v>
      </c>
      <c r="G10" s="11">
        <v>557511</v>
      </c>
      <c r="H10" s="65">
        <f t="shared" si="0"/>
        <v>14442489</v>
      </c>
      <c r="I10" s="65">
        <f t="shared" si="1"/>
        <v>3.7167400000000002</v>
      </c>
    </row>
    <row r="11" spans="1:9" ht="22.5">
      <c r="A11" s="64" t="s">
        <v>6</v>
      </c>
      <c r="B11" s="64" t="s">
        <v>7</v>
      </c>
      <c r="C11" s="60" t="s">
        <v>202</v>
      </c>
      <c r="D11" s="64" t="s">
        <v>138</v>
      </c>
      <c r="E11" s="60" t="s">
        <v>139</v>
      </c>
      <c r="F11" s="65">
        <v>25000000</v>
      </c>
      <c r="G11" s="11">
        <v>2058361</v>
      </c>
      <c r="H11" s="65">
        <f t="shared" si="0"/>
        <v>22941639</v>
      </c>
      <c r="I11" s="65">
        <f t="shared" si="1"/>
        <v>8.2334439999999987</v>
      </c>
    </row>
    <row r="12" spans="1:9" ht="22.5">
      <c r="A12" s="64" t="s">
        <v>6</v>
      </c>
      <c r="B12" s="64" t="s">
        <v>7</v>
      </c>
      <c r="C12" s="60" t="s">
        <v>202</v>
      </c>
      <c r="D12" s="64" t="s">
        <v>149</v>
      </c>
      <c r="E12" s="60" t="s">
        <v>150</v>
      </c>
      <c r="F12" s="65">
        <v>30700000</v>
      </c>
      <c r="G12" s="11">
        <v>2061922</v>
      </c>
      <c r="H12" s="65">
        <f t="shared" si="0"/>
        <v>28638078</v>
      </c>
      <c r="I12" s="65">
        <f t="shared" si="1"/>
        <v>6.7163583061889254</v>
      </c>
    </row>
    <row r="13" spans="1:9" ht="22.5">
      <c r="A13" s="64" t="s">
        <v>6</v>
      </c>
      <c r="B13" s="64" t="s">
        <v>7</v>
      </c>
      <c r="C13" s="60" t="s">
        <v>202</v>
      </c>
      <c r="D13" s="64" t="s">
        <v>151</v>
      </c>
      <c r="E13" s="60" t="s">
        <v>152</v>
      </c>
      <c r="F13" s="65">
        <v>2000000</v>
      </c>
      <c r="G13" s="11">
        <v>129742</v>
      </c>
      <c r="H13" s="65">
        <f t="shared" si="0"/>
        <v>1870258</v>
      </c>
      <c r="I13" s="65">
        <f t="shared" si="1"/>
        <v>6.4870999999999999</v>
      </c>
    </row>
    <row r="14" spans="1:9" ht="22.5">
      <c r="A14" s="64" t="s">
        <v>6</v>
      </c>
      <c r="B14" s="64" t="s">
        <v>7</v>
      </c>
      <c r="C14" s="60" t="s">
        <v>202</v>
      </c>
      <c r="D14" s="64" t="s">
        <v>158</v>
      </c>
      <c r="E14" s="60" t="s">
        <v>159</v>
      </c>
      <c r="F14" s="65">
        <v>35400000</v>
      </c>
      <c r="G14" s="23">
        <v>15750</v>
      </c>
      <c r="H14" s="65">
        <f t="shared" si="0"/>
        <v>35384250</v>
      </c>
      <c r="I14" s="65">
        <f t="shared" si="1"/>
        <v>4.4491525423728813E-2</v>
      </c>
    </row>
    <row r="15" spans="1:9" ht="22.5">
      <c r="A15" s="64" t="s">
        <v>6</v>
      </c>
      <c r="B15" s="64" t="s">
        <v>7</v>
      </c>
      <c r="C15" s="60" t="s">
        <v>202</v>
      </c>
      <c r="D15" s="64" t="s">
        <v>211</v>
      </c>
      <c r="E15" s="60" t="s">
        <v>166</v>
      </c>
      <c r="F15" s="65">
        <v>2000000</v>
      </c>
      <c r="G15" s="23">
        <v>0</v>
      </c>
      <c r="H15" s="65">
        <f t="shared" si="0"/>
        <v>2000000</v>
      </c>
      <c r="I15" s="65">
        <f t="shared" si="1"/>
        <v>0</v>
      </c>
    </row>
    <row r="16" spans="1:9" ht="22.5">
      <c r="A16" s="64" t="s">
        <v>6</v>
      </c>
      <c r="B16" s="64" t="s">
        <v>7</v>
      </c>
      <c r="C16" s="60" t="s">
        <v>202</v>
      </c>
      <c r="D16" s="64" t="s">
        <v>169</v>
      </c>
      <c r="E16" s="60" t="s">
        <v>212</v>
      </c>
      <c r="F16" s="65">
        <v>10500000</v>
      </c>
      <c r="G16" s="69">
        <v>0</v>
      </c>
      <c r="H16" s="65">
        <f t="shared" si="0"/>
        <v>10500000</v>
      </c>
      <c r="I16" s="65">
        <f t="shared" si="1"/>
        <v>0</v>
      </c>
    </row>
    <row r="17" spans="1:9">
      <c r="A17" s="64" t="s">
        <v>6</v>
      </c>
      <c r="B17" s="64" t="s">
        <v>175</v>
      </c>
      <c r="C17" s="70" t="s">
        <v>176</v>
      </c>
      <c r="D17" s="64" t="s">
        <v>110</v>
      </c>
      <c r="E17" s="60" t="s">
        <v>111</v>
      </c>
      <c r="F17" s="65">
        <v>9000000</v>
      </c>
      <c r="G17" s="69">
        <v>310000</v>
      </c>
      <c r="H17" s="65">
        <f t="shared" si="0"/>
        <v>8690000</v>
      </c>
      <c r="I17" s="65">
        <f t="shared" si="1"/>
        <v>3.4444444444444446</v>
      </c>
    </row>
    <row r="18" spans="1:9">
      <c r="A18" s="64" t="s">
        <v>6</v>
      </c>
      <c r="B18" s="64" t="s">
        <v>175</v>
      </c>
      <c r="C18" s="70" t="s">
        <v>176</v>
      </c>
      <c r="D18" s="64" t="s">
        <v>138</v>
      </c>
      <c r="E18" s="60" t="s">
        <v>139</v>
      </c>
      <c r="F18" s="65">
        <v>5400000</v>
      </c>
      <c r="G18" s="69">
        <v>21185</v>
      </c>
      <c r="H18" s="65">
        <f t="shared" si="0"/>
        <v>5378815</v>
      </c>
      <c r="I18" s="65">
        <f t="shared" si="1"/>
        <v>0.39231481481481478</v>
      </c>
    </row>
    <row r="19" spans="1:9">
      <c r="A19" s="64" t="s">
        <v>6</v>
      </c>
      <c r="B19" s="64" t="s">
        <v>177</v>
      </c>
      <c r="C19" s="70" t="s">
        <v>178</v>
      </c>
      <c r="D19" s="64" t="s">
        <v>94</v>
      </c>
      <c r="E19" s="60" t="s">
        <v>95</v>
      </c>
      <c r="F19" s="65">
        <v>3400000</v>
      </c>
      <c r="G19" s="69">
        <v>175525</v>
      </c>
      <c r="H19" s="65">
        <f t="shared" si="0"/>
        <v>3224475</v>
      </c>
      <c r="I19" s="65">
        <f t="shared" si="1"/>
        <v>5.1624999999999996</v>
      </c>
    </row>
    <row r="20" spans="1:9">
      <c r="A20" s="64" t="s">
        <v>6</v>
      </c>
      <c r="B20" s="64" t="s">
        <v>177</v>
      </c>
      <c r="C20" s="70" t="s">
        <v>178</v>
      </c>
      <c r="D20" s="64" t="s">
        <v>158</v>
      </c>
      <c r="E20" s="60" t="s">
        <v>159</v>
      </c>
      <c r="F20" s="65">
        <v>600000</v>
      </c>
      <c r="G20" s="23">
        <v>0</v>
      </c>
      <c r="H20" s="65">
        <f t="shared" si="0"/>
        <v>600000</v>
      </c>
      <c r="I20" s="65">
        <f t="shared" si="1"/>
        <v>0</v>
      </c>
    </row>
    <row r="21" spans="1:9">
      <c r="A21" s="64" t="s">
        <v>6</v>
      </c>
      <c r="B21" s="64" t="s">
        <v>177</v>
      </c>
      <c r="C21" s="70" t="s">
        <v>178</v>
      </c>
      <c r="D21" s="64" t="s">
        <v>180</v>
      </c>
      <c r="E21" s="60" t="s">
        <v>181</v>
      </c>
      <c r="F21" s="65">
        <v>3000000</v>
      </c>
      <c r="G21" s="23">
        <v>660764</v>
      </c>
      <c r="H21" s="65">
        <f t="shared" si="0"/>
        <v>2339236</v>
      </c>
      <c r="I21" s="65">
        <f t="shared" si="1"/>
        <v>22.025466666666667</v>
      </c>
    </row>
    <row r="22" spans="1:9">
      <c r="A22" s="64" t="s">
        <v>6</v>
      </c>
      <c r="B22" s="64" t="s">
        <v>184</v>
      </c>
      <c r="C22" s="70" t="s">
        <v>185</v>
      </c>
      <c r="D22" s="64" t="s">
        <v>73</v>
      </c>
      <c r="E22" s="60" t="s">
        <v>74</v>
      </c>
      <c r="F22" s="65">
        <v>300000</v>
      </c>
      <c r="G22" s="23">
        <v>23600</v>
      </c>
      <c r="H22" s="65">
        <f t="shared" si="0"/>
        <v>276400</v>
      </c>
      <c r="I22" s="65">
        <f t="shared" si="1"/>
        <v>7.8666666666666663</v>
      </c>
    </row>
    <row r="23" spans="1:9">
      <c r="A23" s="64" t="s">
        <v>6</v>
      </c>
      <c r="B23" s="64" t="s">
        <v>184</v>
      </c>
      <c r="C23" s="70" t="s">
        <v>185</v>
      </c>
      <c r="D23" s="64" t="s">
        <v>94</v>
      </c>
      <c r="E23" s="60" t="s">
        <v>95</v>
      </c>
      <c r="F23" s="65">
        <v>2500000</v>
      </c>
      <c r="G23" s="23">
        <v>0</v>
      </c>
      <c r="H23" s="65">
        <f t="shared" si="0"/>
        <v>2500000</v>
      </c>
      <c r="I23" s="65">
        <f t="shared" si="1"/>
        <v>0</v>
      </c>
    </row>
    <row r="24" spans="1:9">
      <c r="A24" s="64" t="s">
        <v>6</v>
      </c>
      <c r="B24" s="64" t="s">
        <v>184</v>
      </c>
      <c r="C24" s="70" t="s">
        <v>185</v>
      </c>
      <c r="D24" s="64">
        <v>425</v>
      </c>
      <c r="E24" s="60" t="s">
        <v>111</v>
      </c>
      <c r="F24" s="65">
        <v>1500000</v>
      </c>
      <c r="G24" s="23">
        <v>46020</v>
      </c>
      <c r="H24" s="65">
        <f t="shared" si="0"/>
        <v>1453980</v>
      </c>
      <c r="I24" s="65">
        <f t="shared" si="1"/>
        <v>3.0680000000000001</v>
      </c>
    </row>
    <row r="25" spans="1:9">
      <c r="A25" s="64">
        <v>630</v>
      </c>
      <c r="B25" s="64">
        <v>23</v>
      </c>
      <c r="C25" s="70" t="s">
        <v>185</v>
      </c>
      <c r="D25" s="64">
        <v>426</v>
      </c>
      <c r="E25" s="60" t="s">
        <v>139</v>
      </c>
      <c r="F25" s="65">
        <v>1000000</v>
      </c>
      <c r="G25" s="23">
        <v>12000</v>
      </c>
      <c r="H25" s="65">
        <f t="shared" si="0"/>
        <v>988000</v>
      </c>
      <c r="I25" s="65">
        <f t="shared" si="1"/>
        <v>1.2</v>
      </c>
    </row>
    <row r="26" spans="1:9">
      <c r="A26" s="64">
        <v>630</v>
      </c>
      <c r="B26" s="64">
        <v>23</v>
      </c>
      <c r="C26" s="70" t="s">
        <v>185</v>
      </c>
      <c r="D26" s="64">
        <v>480</v>
      </c>
      <c r="E26" s="60" t="s">
        <v>159</v>
      </c>
      <c r="F26" s="65">
        <v>1600000</v>
      </c>
      <c r="G26" s="23">
        <v>319325</v>
      </c>
      <c r="H26" s="65">
        <f>F26-G26</f>
        <v>1280675</v>
      </c>
      <c r="I26" s="65">
        <f>G26/F26*100</f>
        <v>19.957812499999999</v>
      </c>
    </row>
    <row r="27" spans="1:9">
      <c r="A27" s="64">
        <v>630</v>
      </c>
      <c r="B27" s="64">
        <v>23</v>
      </c>
      <c r="C27" s="70" t="s">
        <v>185</v>
      </c>
      <c r="D27" s="64">
        <v>483</v>
      </c>
      <c r="E27" s="60" t="s">
        <v>166</v>
      </c>
      <c r="F27" s="65">
        <v>500000</v>
      </c>
      <c r="G27" s="23">
        <v>0</v>
      </c>
      <c r="H27" s="65">
        <f>F27-G27</f>
        <v>500000</v>
      </c>
      <c r="I27" s="65">
        <f>G27/F27*100</f>
        <v>0</v>
      </c>
    </row>
    <row r="28" spans="1:9" ht="22.5">
      <c r="A28" s="64">
        <v>630</v>
      </c>
      <c r="B28" s="64">
        <v>23</v>
      </c>
      <c r="C28" s="70" t="s">
        <v>185</v>
      </c>
      <c r="D28" s="64">
        <v>485</v>
      </c>
      <c r="E28" s="60" t="s">
        <v>212</v>
      </c>
      <c r="F28" s="65">
        <v>500000</v>
      </c>
      <c r="G28" s="23">
        <v>0</v>
      </c>
      <c r="H28" s="65">
        <f>F28-G28</f>
        <v>500000</v>
      </c>
      <c r="I28" s="65">
        <f>G28/F28*100</f>
        <v>0</v>
      </c>
    </row>
    <row r="29" spans="1:9">
      <c r="A29" s="64">
        <v>25</v>
      </c>
      <c r="B29" s="64" t="s">
        <v>188</v>
      </c>
      <c r="C29" s="60" t="s">
        <v>189</v>
      </c>
      <c r="D29" s="64" t="s">
        <v>33</v>
      </c>
      <c r="E29" s="60" t="s">
        <v>34</v>
      </c>
      <c r="F29" s="65">
        <v>2300000</v>
      </c>
      <c r="G29" s="69">
        <v>73960</v>
      </c>
      <c r="H29" s="65">
        <f t="shared" si="0"/>
        <v>2226040</v>
      </c>
      <c r="I29" s="65">
        <f t="shared" si="1"/>
        <v>3.2156521739130439</v>
      </c>
    </row>
    <row r="30" spans="1:9">
      <c r="A30" s="64">
        <v>630</v>
      </c>
      <c r="B30" s="64" t="s">
        <v>188</v>
      </c>
      <c r="C30" s="60" t="s">
        <v>189</v>
      </c>
      <c r="D30" s="64" t="s">
        <v>94</v>
      </c>
      <c r="E30" s="60" t="s">
        <v>95</v>
      </c>
      <c r="F30" s="65">
        <v>1500000</v>
      </c>
      <c r="G30" s="69">
        <v>72275</v>
      </c>
      <c r="H30" s="65">
        <f t="shared" si="0"/>
        <v>1427725</v>
      </c>
      <c r="I30" s="65">
        <f t="shared" si="1"/>
        <v>4.8183333333333334</v>
      </c>
    </row>
    <row r="31" spans="1:9">
      <c r="A31" s="64" t="s">
        <v>6</v>
      </c>
      <c r="B31" s="64" t="s">
        <v>188</v>
      </c>
      <c r="C31" s="60" t="s">
        <v>189</v>
      </c>
      <c r="D31" s="64" t="s">
        <v>110</v>
      </c>
      <c r="E31" s="60" t="s">
        <v>111</v>
      </c>
      <c r="F31" s="65">
        <v>2150000</v>
      </c>
      <c r="G31" s="69">
        <v>6960</v>
      </c>
      <c r="H31" s="65">
        <f t="shared" si="0"/>
        <v>2143040</v>
      </c>
      <c r="I31" s="65">
        <f t="shared" si="1"/>
        <v>0.3237209302325581</v>
      </c>
    </row>
    <row r="32" spans="1:9">
      <c r="A32" s="64" t="s">
        <v>6</v>
      </c>
      <c r="B32" s="64" t="s">
        <v>188</v>
      </c>
      <c r="C32" s="60" t="s">
        <v>189</v>
      </c>
      <c r="D32" s="64" t="s">
        <v>138</v>
      </c>
      <c r="E32" s="60" t="s">
        <v>139</v>
      </c>
      <c r="F32" s="65">
        <v>1400000</v>
      </c>
      <c r="G32" s="69">
        <v>142792</v>
      </c>
      <c r="H32" s="65">
        <f t="shared" si="0"/>
        <v>1257208</v>
      </c>
      <c r="I32" s="65">
        <f t="shared" si="1"/>
        <v>10.199428571428571</v>
      </c>
    </row>
    <row r="33" spans="1:9" ht="22.5">
      <c r="A33" s="64" t="s">
        <v>6</v>
      </c>
      <c r="B33" s="64" t="s">
        <v>188</v>
      </c>
      <c r="C33" s="60" t="s">
        <v>189</v>
      </c>
      <c r="D33" s="64" t="s">
        <v>169</v>
      </c>
      <c r="E33" s="60" t="s">
        <v>170</v>
      </c>
      <c r="F33" s="65">
        <v>3000000</v>
      </c>
      <c r="G33" s="69">
        <v>0</v>
      </c>
      <c r="H33" s="65">
        <f t="shared" si="0"/>
        <v>3000000</v>
      </c>
      <c r="I33" s="65">
        <f t="shared" si="1"/>
        <v>0</v>
      </c>
    </row>
    <row r="34" spans="1:9">
      <c r="A34" s="64" t="s">
        <v>6</v>
      </c>
      <c r="B34" s="64" t="s">
        <v>195</v>
      </c>
      <c r="C34" s="60" t="s">
        <v>196</v>
      </c>
      <c r="D34" s="64">
        <v>420</v>
      </c>
      <c r="E34" s="60" t="s">
        <v>34</v>
      </c>
      <c r="F34" s="65">
        <v>1000000</v>
      </c>
      <c r="G34" s="23">
        <f>[2]ПОСТАВКА!G150</f>
        <v>0</v>
      </c>
      <c r="H34" s="65">
        <f t="shared" si="0"/>
        <v>1000000</v>
      </c>
      <c r="I34" s="65">
        <f t="shared" si="1"/>
        <v>0</v>
      </c>
    </row>
    <row r="35" spans="1:9">
      <c r="A35" s="64" t="s">
        <v>6</v>
      </c>
      <c r="B35" s="64" t="s">
        <v>195</v>
      </c>
      <c r="C35" s="60" t="s">
        <v>196</v>
      </c>
      <c r="D35" s="64" t="s">
        <v>110</v>
      </c>
      <c r="E35" s="60" t="s">
        <v>111</v>
      </c>
      <c r="F35" s="65">
        <v>10000000</v>
      </c>
      <c r="G35" s="23">
        <f>[2]ПОСТАВКА!G152</f>
        <v>0</v>
      </c>
      <c r="H35" s="65">
        <f t="shared" si="0"/>
        <v>10000000</v>
      </c>
      <c r="I35" s="65">
        <f t="shared" si="1"/>
        <v>0</v>
      </c>
    </row>
    <row r="36" spans="1:9">
      <c r="A36" s="64">
        <v>630</v>
      </c>
      <c r="B36" s="64">
        <v>27</v>
      </c>
      <c r="C36" s="60" t="s">
        <v>196</v>
      </c>
      <c r="D36" s="64">
        <v>426</v>
      </c>
      <c r="E36" s="60" t="s">
        <v>139</v>
      </c>
      <c r="F36" s="65">
        <v>2000000</v>
      </c>
      <c r="G36" s="23">
        <v>0</v>
      </c>
      <c r="H36" s="65">
        <f>F36-G36</f>
        <v>2000000</v>
      </c>
      <c r="I36" s="65">
        <f>G36/F36*100</f>
        <v>0</v>
      </c>
    </row>
    <row r="37" spans="1:9" ht="22.5">
      <c r="A37" s="64">
        <v>785</v>
      </c>
      <c r="B37" s="64">
        <v>28</v>
      </c>
      <c r="C37" s="60" t="s">
        <v>197</v>
      </c>
      <c r="D37" s="64">
        <v>420</v>
      </c>
      <c r="E37" s="60" t="s">
        <v>34</v>
      </c>
      <c r="F37" s="65">
        <v>900000</v>
      </c>
      <c r="G37" s="32">
        <v>0</v>
      </c>
      <c r="H37" s="65">
        <f>F37-G37</f>
        <v>900000</v>
      </c>
      <c r="I37" s="65">
        <f>G37/F37*100</f>
        <v>0</v>
      </c>
    </row>
    <row r="38" spans="1:9" ht="22.5">
      <c r="A38" s="64" t="s">
        <v>198</v>
      </c>
      <c r="B38" s="64">
        <v>28</v>
      </c>
      <c r="C38" s="60" t="s">
        <v>197</v>
      </c>
      <c r="D38" s="64">
        <v>424</v>
      </c>
      <c r="E38" s="60" t="s">
        <v>95</v>
      </c>
      <c r="F38" s="65">
        <v>260000</v>
      </c>
      <c r="G38" s="32">
        <v>0</v>
      </c>
      <c r="H38" s="65">
        <f t="shared" ref="H38:H41" si="2">F38-G38</f>
        <v>260000</v>
      </c>
      <c r="I38" s="65">
        <f t="shared" ref="I38:I43" si="3">G38/F38*100</f>
        <v>0</v>
      </c>
    </row>
    <row r="39" spans="1:9" ht="22.5">
      <c r="A39" s="64">
        <v>785</v>
      </c>
      <c r="B39" s="64">
        <v>28</v>
      </c>
      <c r="C39" s="60" t="s">
        <v>197</v>
      </c>
      <c r="D39" s="64">
        <v>425</v>
      </c>
      <c r="E39" s="60" t="s">
        <v>111</v>
      </c>
      <c r="F39" s="65">
        <v>1400000</v>
      </c>
      <c r="G39" s="69">
        <v>0</v>
      </c>
      <c r="H39" s="65">
        <f>F39-G39</f>
        <v>1400000</v>
      </c>
      <c r="I39" s="65">
        <f>G39/F39*100</f>
        <v>0</v>
      </c>
    </row>
    <row r="40" spans="1:9" ht="22.5">
      <c r="A40" s="64" t="s">
        <v>198</v>
      </c>
      <c r="B40" s="64">
        <v>28</v>
      </c>
      <c r="C40" s="60" t="s">
        <v>197</v>
      </c>
      <c r="D40" s="64">
        <v>426</v>
      </c>
      <c r="E40" s="60" t="s">
        <v>139</v>
      </c>
      <c r="F40" s="65">
        <v>300000</v>
      </c>
      <c r="G40" s="69">
        <v>0</v>
      </c>
      <c r="H40" s="65">
        <f t="shared" si="2"/>
        <v>300000</v>
      </c>
      <c r="I40" s="65">
        <f t="shared" si="3"/>
        <v>0</v>
      </c>
    </row>
    <row r="41" spans="1:9" ht="22.5">
      <c r="A41" s="64" t="s">
        <v>198</v>
      </c>
      <c r="B41" s="64">
        <v>28</v>
      </c>
      <c r="C41" s="60" t="s">
        <v>197</v>
      </c>
      <c r="D41" s="64">
        <v>427</v>
      </c>
      <c r="E41" s="60" t="s">
        <v>150</v>
      </c>
      <c r="F41" s="65">
        <v>1090000</v>
      </c>
      <c r="G41" s="69">
        <v>463120</v>
      </c>
      <c r="H41" s="65">
        <f t="shared" si="2"/>
        <v>626880</v>
      </c>
      <c r="I41" s="65">
        <f t="shared" si="3"/>
        <v>42.488073394495416</v>
      </c>
    </row>
    <row r="42" spans="1:9" ht="22.5">
      <c r="A42" s="64">
        <v>785</v>
      </c>
      <c r="B42" s="64">
        <v>28</v>
      </c>
      <c r="C42" s="60" t="s">
        <v>197</v>
      </c>
      <c r="D42" s="64">
        <v>480</v>
      </c>
      <c r="E42" s="60" t="s">
        <v>159</v>
      </c>
      <c r="F42" s="65">
        <v>9600000</v>
      </c>
      <c r="G42" s="32">
        <v>0</v>
      </c>
      <c r="H42" s="65">
        <f>F42-G42</f>
        <v>9600000</v>
      </c>
      <c r="I42" s="65">
        <f>G42/F42*100</f>
        <v>0</v>
      </c>
    </row>
    <row r="43" spans="1:9" ht="22.5">
      <c r="A43" s="64">
        <v>785</v>
      </c>
      <c r="B43" s="64">
        <v>28</v>
      </c>
      <c r="C43" s="60" t="s">
        <v>197</v>
      </c>
      <c r="D43" s="64">
        <v>485</v>
      </c>
      <c r="E43" s="60" t="s">
        <v>207</v>
      </c>
      <c r="F43" s="65">
        <v>5650000</v>
      </c>
      <c r="G43" s="32">
        <v>0</v>
      </c>
      <c r="H43" s="65">
        <f>F43-G43</f>
        <v>5650000</v>
      </c>
      <c r="I43" s="65">
        <f t="shared" si="3"/>
        <v>0</v>
      </c>
    </row>
    <row r="44" spans="1:9">
      <c r="A44" s="91" t="s">
        <v>201</v>
      </c>
      <c r="B44" s="94"/>
      <c r="C44" s="94"/>
      <c r="D44" s="94"/>
      <c r="E44" s="95"/>
      <c r="F44" s="67">
        <f>SUM(F3:F43)</f>
        <v>1005900000</v>
      </c>
      <c r="G44" s="66">
        <f>SUM(G3:G43)</f>
        <v>64546172</v>
      </c>
      <c r="H44" s="67">
        <f>SUM(F44-G44)</f>
        <v>941353828</v>
      </c>
      <c r="I44" s="67">
        <f>G44/F44*100</f>
        <v>6.416758325877324</v>
      </c>
    </row>
    <row r="46" spans="1:9">
      <c r="C46" t="s">
        <v>215</v>
      </c>
    </row>
    <row r="47" spans="1:9">
      <c r="C47" t="s">
        <v>216</v>
      </c>
    </row>
    <row r="48" spans="1:9">
      <c r="C48" t="s">
        <v>217</v>
      </c>
    </row>
  </sheetData>
  <protectedRanges>
    <protectedRange sqref="A1" name="Range1_1"/>
  </protectedRanges>
  <mergeCells count="4">
    <mergeCell ref="A1:I1"/>
    <mergeCell ref="B2:C2"/>
    <mergeCell ref="D2:E2"/>
    <mergeCell ref="A44:E4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15" workbookViewId="0">
      <selection activeCell="G34" sqref="G34"/>
    </sheetView>
  </sheetViews>
  <sheetFormatPr defaultRowHeight="15"/>
  <cols>
    <col min="1" max="1" width="6.7109375" customWidth="1"/>
    <col min="2" max="2" width="7.140625" customWidth="1"/>
    <col min="3" max="3" width="32.7109375" customWidth="1"/>
    <col min="4" max="4" width="9" customWidth="1"/>
    <col min="5" max="5" width="26.140625" customWidth="1"/>
    <col min="6" max="6" width="13.28515625" customWidth="1"/>
    <col min="7" max="7" width="12.140625" customWidth="1"/>
    <col min="8" max="8" width="14.7109375" customWidth="1"/>
    <col min="9" max="9" width="8.42578125" customWidth="1"/>
  </cols>
  <sheetData>
    <row r="1" spans="1:9">
      <c r="A1" s="88" t="s">
        <v>219</v>
      </c>
      <c r="B1" s="88"/>
      <c r="C1" s="88"/>
      <c r="D1" s="88"/>
      <c r="E1" s="88"/>
      <c r="F1" s="88"/>
      <c r="G1" s="88"/>
      <c r="H1" s="88"/>
      <c r="I1" s="88"/>
    </row>
    <row r="2" spans="1:9">
      <c r="A2" s="72" t="s">
        <v>203</v>
      </c>
      <c r="B2" s="89" t="s">
        <v>0</v>
      </c>
      <c r="C2" s="90"/>
      <c r="D2" s="89" t="s">
        <v>1</v>
      </c>
      <c r="E2" s="90"/>
      <c r="F2" s="72" t="s">
        <v>2</v>
      </c>
      <c r="G2" s="72" t="s">
        <v>3</v>
      </c>
      <c r="H2" s="72" t="s">
        <v>4</v>
      </c>
      <c r="I2" s="72" t="s">
        <v>5</v>
      </c>
    </row>
    <row r="3" spans="1:9" ht="22.5">
      <c r="A3" s="64" t="s">
        <v>6</v>
      </c>
      <c r="B3" s="64" t="s">
        <v>7</v>
      </c>
      <c r="C3" s="60" t="s">
        <v>202</v>
      </c>
      <c r="D3" s="64" t="s">
        <v>9</v>
      </c>
      <c r="E3" s="60" t="s">
        <v>10</v>
      </c>
      <c r="F3" s="65">
        <v>494250000</v>
      </c>
      <c r="G3" s="11">
        <v>69322772</v>
      </c>
      <c r="H3" s="65">
        <f>F3:F44-G3:G44</f>
        <v>424927228</v>
      </c>
      <c r="I3" s="65">
        <f>G3/F3*100</f>
        <v>14.025851694486596</v>
      </c>
    </row>
    <row r="4" spans="1:9" ht="22.5">
      <c r="A4" s="64" t="s">
        <v>6</v>
      </c>
      <c r="B4" s="64" t="s">
        <v>7</v>
      </c>
      <c r="C4" s="60" t="s">
        <v>202</v>
      </c>
      <c r="D4" s="64" t="s">
        <v>20</v>
      </c>
      <c r="E4" s="60" t="s">
        <v>204</v>
      </c>
      <c r="F4" s="65">
        <v>193200000</v>
      </c>
      <c r="G4" s="11">
        <v>26969823</v>
      </c>
      <c r="H4" s="65">
        <f t="shared" ref="H4:H35" si="0">F4-G4</f>
        <v>166230177</v>
      </c>
      <c r="I4" s="65">
        <f>G4/F4*100</f>
        <v>13.959535714285714</v>
      </c>
    </row>
    <row r="5" spans="1:9" ht="22.5">
      <c r="A5" s="64">
        <v>630</v>
      </c>
      <c r="B5" s="64">
        <v>20</v>
      </c>
      <c r="C5" s="60" t="s">
        <v>202</v>
      </c>
      <c r="D5" s="64">
        <v>404</v>
      </c>
      <c r="E5" s="60" t="s">
        <v>30</v>
      </c>
      <c r="F5" s="65">
        <v>6000000</v>
      </c>
      <c r="G5" s="11">
        <v>0</v>
      </c>
      <c r="H5" s="65">
        <f t="shared" si="0"/>
        <v>6000000</v>
      </c>
      <c r="I5" s="65">
        <f>G5/F5*100</f>
        <v>0</v>
      </c>
    </row>
    <row r="6" spans="1:9" ht="22.5">
      <c r="A6" s="64" t="s">
        <v>6</v>
      </c>
      <c r="B6" s="64" t="s">
        <v>7</v>
      </c>
      <c r="C6" s="60" t="s">
        <v>202</v>
      </c>
      <c r="D6" s="64" t="s">
        <v>33</v>
      </c>
      <c r="E6" s="60" t="s">
        <v>34</v>
      </c>
      <c r="F6" s="65">
        <v>40000000</v>
      </c>
      <c r="G6" s="11">
        <v>8171728</v>
      </c>
      <c r="H6" s="65">
        <f t="shared" si="0"/>
        <v>31828272</v>
      </c>
      <c r="I6" s="65">
        <f t="shared" ref="I6:I35" si="1">G6/F6*100</f>
        <v>20.429320000000001</v>
      </c>
    </row>
    <row r="7" spans="1:9" ht="22.5">
      <c r="A7" s="64" t="s">
        <v>6</v>
      </c>
      <c r="B7" s="64" t="s">
        <v>7</v>
      </c>
      <c r="C7" s="60" t="s">
        <v>202</v>
      </c>
      <c r="D7" s="64" t="s">
        <v>206</v>
      </c>
      <c r="E7" s="60" t="s">
        <v>48</v>
      </c>
      <c r="F7" s="65">
        <v>40000000</v>
      </c>
      <c r="G7" s="11">
        <v>6427566</v>
      </c>
      <c r="H7" s="65">
        <f t="shared" si="0"/>
        <v>33572434</v>
      </c>
      <c r="I7" s="65">
        <f t="shared" si="1"/>
        <v>16.068915000000001</v>
      </c>
    </row>
    <row r="8" spans="1:9" ht="22.5">
      <c r="A8" s="64" t="s">
        <v>6</v>
      </c>
      <c r="B8" s="64" t="s">
        <v>7</v>
      </c>
      <c r="C8" s="60" t="s">
        <v>202</v>
      </c>
      <c r="D8" s="64" t="s">
        <v>73</v>
      </c>
      <c r="E8" s="60" t="s">
        <v>74</v>
      </c>
      <c r="F8" s="65">
        <v>15000000</v>
      </c>
      <c r="G8" s="11">
        <v>1184922</v>
      </c>
      <c r="H8" s="65">
        <f t="shared" si="0"/>
        <v>13815078</v>
      </c>
      <c r="I8" s="65">
        <f t="shared" si="1"/>
        <v>7.8994800000000005</v>
      </c>
    </row>
    <row r="9" spans="1:9" ht="22.5">
      <c r="A9" s="64" t="s">
        <v>6</v>
      </c>
      <c r="B9" s="64" t="s">
        <v>7</v>
      </c>
      <c r="C9" s="60" t="s">
        <v>202</v>
      </c>
      <c r="D9" s="64" t="s">
        <v>94</v>
      </c>
      <c r="E9" s="60" t="s">
        <v>95</v>
      </c>
      <c r="F9" s="65">
        <v>25000000</v>
      </c>
      <c r="G9" s="11">
        <v>2509842</v>
      </c>
      <c r="H9" s="65">
        <f t="shared" si="0"/>
        <v>22490158</v>
      </c>
      <c r="I9" s="65">
        <f t="shared" si="1"/>
        <v>10.039368</v>
      </c>
    </row>
    <row r="10" spans="1:9" ht="22.5">
      <c r="A10" s="64" t="s">
        <v>6</v>
      </c>
      <c r="B10" s="64" t="s">
        <v>7</v>
      </c>
      <c r="C10" s="60" t="s">
        <v>202</v>
      </c>
      <c r="D10" s="64" t="s">
        <v>110</v>
      </c>
      <c r="E10" s="60" t="s">
        <v>111</v>
      </c>
      <c r="F10" s="65">
        <v>15000000</v>
      </c>
      <c r="G10" s="11">
        <v>1099558</v>
      </c>
      <c r="H10" s="65">
        <f t="shared" si="0"/>
        <v>13900442</v>
      </c>
      <c r="I10" s="65">
        <f t="shared" si="1"/>
        <v>7.3303866666666657</v>
      </c>
    </row>
    <row r="11" spans="1:9" ht="22.5">
      <c r="A11" s="64" t="s">
        <v>6</v>
      </c>
      <c r="B11" s="64" t="s">
        <v>7</v>
      </c>
      <c r="C11" s="60" t="s">
        <v>202</v>
      </c>
      <c r="D11" s="64" t="s">
        <v>138</v>
      </c>
      <c r="E11" s="60" t="s">
        <v>139</v>
      </c>
      <c r="F11" s="65">
        <v>25000000</v>
      </c>
      <c r="G11" s="11">
        <v>2431849</v>
      </c>
      <c r="H11" s="65">
        <f t="shared" si="0"/>
        <v>22568151</v>
      </c>
      <c r="I11" s="65">
        <f t="shared" si="1"/>
        <v>9.7273960000000006</v>
      </c>
    </row>
    <row r="12" spans="1:9" ht="22.5">
      <c r="A12" s="64" t="s">
        <v>6</v>
      </c>
      <c r="B12" s="64" t="s">
        <v>7</v>
      </c>
      <c r="C12" s="60" t="s">
        <v>202</v>
      </c>
      <c r="D12" s="64" t="s">
        <v>149</v>
      </c>
      <c r="E12" s="60" t="s">
        <v>150</v>
      </c>
      <c r="F12" s="65">
        <v>30700000</v>
      </c>
      <c r="G12" s="11">
        <v>4125411</v>
      </c>
      <c r="H12" s="65">
        <f t="shared" si="0"/>
        <v>26574589</v>
      </c>
      <c r="I12" s="65">
        <f t="shared" si="1"/>
        <v>13.437820846905538</v>
      </c>
    </row>
    <row r="13" spans="1:9" ht="22.5">
      <c r="A13" s="64" t="s">
        <v>6</v>
      </c>
      <c r="B13" s="64" t="s">
        <v>7</v>
      </c>
      <c r="C13" s="60" t="s">
        <v>202</v>
      </c>
      <c r="D13" s="64" t="s">
        <v>151</v>
      </c>
      <c r="E13" s="60" t="s">
        <v>152</v>
      </c>
      <c r="F13" s="65">
        <v>2000000</v>
      </c>
      <c r="G13" s="11">
        <v>234081</v>
      </c>
      <c r="H13" s="65">
        <f t="shared" si="0"/>
        <v>1765919</v>
      </c>
      <c r="I13" s="65">
        <f t="shared" si="1"/>
        <v>11.704050000000001</v>
      </c>
    </row>
    <row r="14" spans="1:9" ht="22.5">
      <c r="A14" s="64" t="s">
        <v>6</v>
      </c>
      <c r="B14" s="64" t="s">
        <v>7</v>
      </c>
      <c r="C14" s="60" t="s">
        <v>202</v>
      </c>
      <c r="D14" s="64" t="s">
        <v>158</v>
      </c>
      <c r="E14" s="60" t="s">
        <v>159</v>
      </c>
      <c r="F14" s="65">
        <v>35400000</v>
      </c>
      <c r="G14" s="23">
        <v>414354</v>
      </c>
      <c r="H14" s="65">
        <f t="shared" si="0"/>
        <v>34985646</v>
      </c>
      <c r="I14" s="65">
        <f t="shared" si="1"/>
        <v>1.1704915254237289</v>
      </c>
    </row>
    <row r="15" spans="1:9" ht="22.5">
      <c r="A15" s="64" t="s">
        <v>6</v>
      </c>
      <c r="B15" s="64" t="s">
        <v>7</v>
      </c>
      <c r="C15" s="60" t="s">
        <v>202</v>
      </c>
      <c r="D15" s="64" t="s">
        <v>211</v>
      </c>
      <c r="E15" s="60" t="s">
        <v>166</v>
      </c>
      <c r="F15" s="65">
        <v>2000000</v>
      </c>
      <c r="G15" s="23">
        <v>0</v>
      </c>
      <c r="H15" s="65">
        <f t="shared" si="0"/>
        <v>2000000</v>
      </c>
      <c r="I15" s="65">
        <f t="shared" si="1"/>
        <v>0</v>
      </c>
    </row>
    <row r="16" spans="1:9" ht="22.5">
      <c r="A16" s="64" t="s">
        <v>6</v>
      </c>
      <c r="B16" s="64" t="s">
        <v>7</v>
      </c>
      <c r="C16" s="60" t="s">
        <v>202</v>
      </c>
      <c r="D16" s="64" t="s">
        <v>169</v>
      </c>
      <c r="E16" s="60" t="s">
        <v>212</v>
      </c>
      <c r="F16" s="65">
        <v>10500000</v>
      </c>
      <c r="G16" s="69">
        <v>0</v>
      </c>
      <c r="H16" s="65">
        <f t="shared" si="0"/>
        <v>10500000</v>
      </c>
      <c r="I16" s="65">
        <f t="shared" si="1"/>
        <v>0</v>
      </c>
    </row>
    <row r="17" spans="1:9">
      <c r="A17" s="64" t="s">
        <v>6</v>
      </c>
      <c r="B17" s="64" t="s">
        <v>175</v>
      </c>
      <c r="C17" s="70" t="s">
        <v>176</v>
      </c>
      <c r="D17" s="64" t="s">
        <v>110</v>
      </c>
      <c r="E17" s="60" t="s">
        <v>111</v>
      </c>
      <c r="F17" s="65">
        <v>9000000</v>
      </c>
      <c r="G17" s="69">
        <v>649130</v>
      </c>
      <c r="H17" s="65">
        <f t="shared" si="0"/>
        <v>8350870</v>
      </c>
      <c r="I17" s="65">
        <f t="shared" si="1"/>
        <v>7.2125555555555554</v>
      </c>
    </row>
    <row r="18" spans="1:9">
      <c r="A18" s="64" t="s">
        <v>6</v>
      </c>
      <c r="B18" s="64" t="s">
        <v>175</v>
      </c>
      <c r="C18" s="70" t="s">
        <v>176</v>
      </c>
      <c r="D18" s="64" t="s">
        <v>138</v>
      </c>
      <c r="E18" s="60" t="s">
        <v>139</v>
      </c>
      <c r="F18" s="65">
        <v>5400000</v>
      </c>
      <c r="G18" s="69">
        <v>51517</v>
      </c>
      <c r="H18" s="65">
        <f t="shared" si="0"/>
        <v>5348483</v>
      </c>
      <c r="I18" s="65">
        <f t="shared" si="1"/>
        <v>0.95401851851851849</v>
      </c>
    </row>
    <row r="19" spans="1:9">
      <c r="A19" s="64" t="s">
        <v>6</v>
      </c>
      <c r="B19" s="64" t="s">
        <v>177</v>
      </c>
      <c r="C19" s="70" t="s">
        <v>178</v>
      </c>
      <c r="D19" s="64" t="s">
        <v>94</v>
      </c>
      <c r="E19" s="60" t="s">
        <v>95</v>
      </c>
      <c r="F19" s="65">
        <v>3400000</v>
      </c>
      <c r="G19" s="69">
        <v>484047</v>
      </c>
      <c r="H19" s="65">
        <f t="shared" si="0"/>
        <v>2915953</v>
      </c>
      <c r="I19" s="65">
        <f t="shared" si="1"/>
        <v>14.236676470588236</v>
      </c>
    </row>
    <row r="20" spans="1:9">
      <c r="A20" s="64" t="s">
        <v>6</v>
      </c>
      <c r="B20" s="64" t="s">
        <v>177</v>
      </c>
      <c r="C20" s="70" t="s">
        <v>178</v>
      </c>
      <c r="D20" s="64" t="s">
        <v>158</v>
      </c>
      <c r="E20" s="60" t="s">
        <v>159</v>
      </c>
      <c r="F20" s="65">
        <v>600000</v>
      </c>
      <c r="G20" s="23">
        <v>0</v>
      </c>
      <c r="H20" s="65">
        <f t="shared" si="0"/>
        <v>600000</v>
      </c>
      <c r="I20" s="65">
        <f t="shared" si="1"/>
        <v>0</v>
      </c>
    </row>
    <row r="21" spans="1:9">
      <c r="A21" s="64" t="s">
        <v>6</v>
      </c>
      <c r="B21" s="64" t="s">
        <v>177</v>
      </c>
      <c r="C21" s="70" t="s">
        <v>178</v>
      </c>
      <c r="D21" s="64" t="s">
        <v>180</v>
      </c>
      <c r="E21" s="60" t="s">
        <v>181</v>
      </c>
      <c r="F21" s="65">
        <v>3000000</v>
      </c>
      <c r="G21" s="23">
        <v>660764</v>
      </c>
      <c r="H21" s="65">
        <f t="shared" si="0"/>
        <v>2339236</v>
      </c>
      <c r="I21" s="65">
        <f t="shared" si="1"/>
        <v>22.025466666666667</v>
      </c>
    </row>
    <row r="22" spans="1:9">
      <c r="A22" s="64" t="s">
        <v>6</v>
      </c>
      <c r="B22" s="64" t="s">
        <v>184</v>
      </c>
      <c r="C22" s="70" t="s">
        <v>185</v>
      </c>
      <c r="D22" s="64" t="s">
        <v>73</v>
      </c>
      <c r="E22" s="60" t="s">
        <v>74</v>
      </c>
      <c r="F22" s="65">
        <v>300000</v>
      </c>
      <c r="G22" s="23">
        <v>23600</v>
      </c>
      <c r="H22" s="65">
        <f t="shared" si="0"/>
        <v>276400</v>
      </c>
      <c r="I22" s="65">
        <f t="shared" si="1"/>
        <v>7.8666666666666663</v>
      </c>
    </row>
    <row r="23" spans="1:9">
      <c r="A23" s="64" t="s">
        <v>6</v>
      </c>
      <c r="B23" s="64" t="s">
        <v>184</v>
      </c>
      <c r="C23" s="70" t="s">
        <v>185</v>
      </c>
      <c r="D23" s="64" t="s">
        <v>94</v>
      </c>
      <c r="E23" s="60" t="s">
        <v>95</v>
      </c>
      <c r="F23" s="65">
        <v>2500000</v>
      </c>
      <c r="G23" s="23">
        <v>0</v>
      </c>
      <c r="H23" s="65">
        <f t="shared" si="0"/>
        <v>2500000</v>
      </c>
      <c r="I23" s="65">
        <f t="shared" si="1"/>
        <v>0</v>
      </c>
    </row>
    <row r="24" spans="1:9">
      <c r="A24" s="64" t="s">
        <v>6</v>
      </c>
      <c r="B24" s="64" t="s">
        <v>184</v>
      </c>
      <c r="C24" s="70" t="s">
        <v>185</v>
      </c>
      <c r="D24" s="64">
        <v>425</v>
      </c>
      <c r="E24" s="60" t="s">
        <v>111</v>
      </c>
      <c r="F24" s="65">
        <v>1500000</v>
      </c>
      <c r="G24" s="23">
        <v>46020</v>
      </c>
      <c r="H24" s="65">
        <f t="shared" si="0"/>
        <v>1453980</v>
      </c>
      <c r="I24" s="65">
        <f t="shared" si="1"/>
        <v>3.0680000000000001</v>
      </c>
    </row>
    <row r="25" spans="1:9">
      <c r="A25" s="64">
        <v>630</v>
      </c>
      <c r="B25" s="64">
        <v>23</v>
      </c>
      <c r="C25" s="70" t="s">
        <v>185</v>
      </c>
      <c r="D25" s="64">
        <v>426</v>
      </c>
      <c r="E25" s="60" t="s">
        <v>139</v>
      </c>
      <c r="F25" s="65">
        <v>1000000</v>
      </c>
      <c r="G25" s="23">
        <v>12000</v>
      </c>
      <c r="H25" s="65">
        <f t="shared" si="0"/>
        <v>988000</v>
      </c>
      <c r="I25" s="65">
        <f t="shared" si="1"/>
        <v>1.2</v>
      </c>
    </row>
    <row r="26" spans="1:9">
      <c r="A26" s="64">
        <v>630</v>
      </c>
      <c r="B26" s="64">
        <v>23</v>
      </c>
      <c r="C26" s="70" t="s">
        <v>185</v>
      </c>
      <c r="D26" s="64">
        <v>480</v>
      </c>
      <c r="E26" s="60" t="s">
        <v>159</v>
      </c>
      <c r="F26" s="65">
        <v>1600000</v>
      </c>
      <c r="G26" s="23">
        <v>319325</v>
      </c>
      <c r="H26" s="65">
        <f>F26-G26</f>
        <v>1280675</v>
      </c>
      <c r="I26" s="65">
        <f>G26/F26*100</f>
        <v>19.957812499999999</v>
      </c>
    </row>
    <row r="27" spans="1:9">
      <c r="A27" s="64">
        <v>630</v>
      </c>
      <c r="B27" s="64">
        <v>23</v>
      </c>
      <c r="C27" s="70" t="s">
        <v>185</v>
      </c>
      <c r="D27" s="64">
        <v>483</v>
      </c>
      <c r="E27" s="60" t="s">
        <v>166</v>
      </c>
      <c r="F27" s="65">
        <v>500000</v>
      </c>
      <c r="G27" s="23">
        <v>0</v>
      </c>
      <c r="H27" s="65">
        <f>F27-G27</f>
        <v>500000</v>
      </c>
      <c r="I27" s="65">
        <f>G27/F27*100</f>
        <v>0</v>
      </c>
    </row>
    <row r="28" spans="1:9" ht="22.5">
      <c r="A28" s="64">
        <v>630</v>
      </c>
      <c r="B28" s="64">
        <v>23</v>
      </c>
      <c r="C28" s="70" t="s">
        <v>185</v>
      </c>
      <c r="D28" s="64">
        <v>485</v>
      </c>
      <c r="E28" s="60" t="s">
        <v>212</v>
      </c>
      <c r="F28" s="65">
        <v>500000</v>
      </c>
      <c r="G28" s="23">
        <v>0</v>
      </c>
      <c r="H28" s="65">
        <f>F28-G28</f>
        <v>500000</v>
      </c>
      <c r="I28" s="65">
        <f>G28/F28*100</f>
        <v>0</v>
      </c>
    </row>
    <row r="29" spans="1:9">
      <c r="A29" s="64">
        <v>25</v>
      </c>
      <c r="B29" s="64" t="s">
        <v>188</v>
      </c>
      <c r="C29" s="60" t="s">
        <v>189</v>
      </c>
      <c r="D29" s="64" t="s">
        <v>33</v>
      </c>
      <c r="E29" s="60" t="s">
        <v>34</v>
      </c>
      <c r="F29" s="65">
        <v>2300000</v>
      </c>
      <c r="G29" s="69">
        <v>73960</v>
      </c>
      <c r="H29" s="65">
        <f t="shared" si="0"/>
        <v>2226040</v>
      </c>
      <c r="I29" s="65">
        <f t="shared" si="1"/>
        <v>3.2156521739130439</v>
      </c>
    </row>
    <row r="30" spans="1:9">
      <c r="A30" s="64">
        <v>630</v>
      </c>
      <c r="B30" s="64" t="s">
        <v>188</v>
      </c>
      <c r="C30" s="60" t="s">
        <v>189</v>
      </c>
      <c r="D30" s="64" t="s">
        <v>94</v>
      </c>
      <c r="E30" s="60" t="s">
        <v>95</v>
      </c>
      <c r="F30" s="65">
        <v>1500000</v>
      </c>
      <c r="G30" s="69">
        <v>107675</v>
      </c>
      <c r="H30" s="65">
        <f t="shared" si="0"/>
        <v>1392325</v>
      </c>
      <c r="I30" s="65">
        <f t="shared" si="1"/>
        <v>7.1783333333333337</v>
      </c>
    </row>
    <row r="31" spans="1:9">
      <c r="A31" s="64" t="s">
        <v>6</v>
      </c>
      <c r="B31" s="64" t="s">
        <v>188</v>
      </c>
      <c r="C31" s="60" t="s">
        <v>189</v>
      </c>
      <c r="D31" s="64" t="s">
        <v>110</v>
      </c>
      <c r="E31" s="60" t="s">
        <v>111</v>
      </c>
      <c r="F31" s="65">
        <v>2150000</v>
      </c>
      <c r="G31" s="69">
        <v>6960</v>
      </c>
      <c r="H31" s="65">
        <f t="shared" si="0"/>
        <v>2143040</v>
      </c>
      <c r="I31" s="65">
        <f t="shared" si="1"/>
        <v>0.3237209302325581</v>
      </c>
    </row>
    <row r="32" spans="1:9">
      <c r="A32" s="64" t="s">
        <v>6</v>
      </c>
      <c r="B32" s="64" t="s">
        <v>188</v>
      </c>
      <c r="C32" s="60" t="s">
        <v>189</v>
      </c>
      <c r="D32" s="64" t="s">
        <v>138</v>
      </c>
      <c r="E32" s="60" t="s">
        <v>139</v>
      </c>
      <c r="F32" s="65">
        <v>1400000</v>
      </c>
      <c r="G32" s="69">
        <v>142792</v>
      </c>
      <c r="H32" s="65">
        <f t="shared" si="0"/>
        <v>1257208</v>
      </c>
      <c r="I32" s="65">
        <f t="shared" si="1"/>
        <v>10.199428571428571</v>
      </c>
    </row>
    <row r="33" spans="1:9" ht="22.5">
      <c r="A33" s="64" t="s">
        <v>6</v>
      </c>
      <c r="B33" s="64" t="s">
        <v>188</v>
      </c>
      <c r="C33" s="60" t="s">
        <v>189</v>
      </c>
      <c r="D33" s="64" t="s">
        <v>169</v>
      </c>
      <c r="E33" s="60" t="s">
        <v>170</v>
      </c>
      <c r="F33" s="65">
        <v>3000000</v>
      </c>
      <c r="G33" s="69">
        <v>0</v>
      </c>
      <c r="H33" s="65">
        <f t="shared" si="0"/>
        <v>3000000</v>
      </c>
      <c r="I33" s="65">
        <f t="shared" si="1"/>
        <v>0</v>
      </c>
    </row>
    <row r="34" spans="1:9">
      <c r="A34" s="64" t="s">
        <v>6</v>
      </c>
      <c r="B34" s="64" t="s">
        <v>195</v>
      </c>
      <c r="C34" s="60" t="s">
        <v>196</v>
      </c>
      <c r="D34" s="64">
        <v>420</v>
      </c>
      <c r="E34" s="60" t="s">
        <v>34</v>
      </c>
      <c r="F34" s="65">
        <v>1000000</v>
      </c>
      <c r="G34" s="23">
        <f>[2]ПОСТАВКА!G150</f>
        <v>0</v>
      </c>
      <c r="H34" s="65">
        <f t="shared" si="0"/>
        <v>1000000</v>
      </c>
      <c r="I34" s="65">
        <f t="shared" si="1"/>
        <v>0</v>
      </c>
    </row>
    <row r="35" spans="1:9">
      <c r="A35" s="64" t="s">
        <v>6</v>
      </c>
      <c r="B35" s="64" t="s">
        <v>195</v>
      </c>
      <c r="C35" s="60" t="s">
        <v>196</v>
      </c>
      <c r="D35" s="64" t="s">
        <v>110</v>
      </c>
      <c r="E35" s="60" t="s">
        <v>111</v>
      </c>
      <c r="F35" s="65">
        <v>10000000</v>
      </c>
      <c r="G35" s="23">
        <f>[2]ПОСТАВКА!G152</f>
        <v>0</v>
      </c>
      <c r="H35" s="65">
        <f t="shared" si="0"/>
        <v>10000000</v>
      </c>
      <c r="I35" s="65">
        <f t="shared" si="1"/>
        <v>0</v>
      </c>
    </row>
    <row r="36" spans="1:9">
      <c r="A36" s="64">
        <v>630</v>
      </c>
      <c r="B36" s="64">
        <v>27</v>
      </c>
      <c r="C36" s="60" t="s">
        <v>196</v>
      </c>
      <c r="D36" s="64">
        <v>426</v>
      </c>
      <c r="E36" s="60" t="s">
        <v>139</v>
      </c>
      <c r="F36" s="65">
        <v>2000000</v>
      </c>
      <c r="G36" s="23">
        <v>0</v>
      </c>
      <c r="H36" s="65">
        <f>F36-G36</f>
        <v>2000000</v>
      </c>
      <c r="I36" s="65">
        <f>G36/F36*100</f>
        <v>0</v>
      </c>
    </row>
    <row r="37" spans="1:9" ht="22.5">
      <c r="A37" s="64">
        <v>785</v>
      </c>
      <c r="B37" s="64">
        <v>28</v>
      </c>
      <c r="C37" s="60" t="s">
        <v>197</v>
      </c>
      <c r="D37" s="64">
        <v>420</v>
      </c>
      <c r="E37" s="60" t="s">
        <v>34</v>
      </c>
      <c r="F37" s="65">
        <v>900000</v>
      </c>
      <c r="G37" s="32">
        <v>0</v>
      </c>
      <c r="H37" s="65">
        <f>F37-G37</f>
        <v>900000</v>
      </c>
      <c r="I37" s="65">
        <f>G37/F37*100</f>
        <v>0</v>
      </c>
    </row>
    <row r="38" spans="1:9" ht="22.5">
      <c r="A38" s="64" t="s">
        <v>198</v>
      </c>
      <c r="B38" s="64">
        <v>28</v>
      </c>
      <c r="C38" s="60" t="s">
        <v>197</v>
      </c>
      <c r="D38" s="64">
        <v>424</v>
      </c>
      <c r="E38" s="60" t="s">
        <v>95</v>
      </c>
      <c r="F38" s="65">
        <v>260000</v>
      </c>
      <c r="G38" s="32">
        <v>41666</v>
      </c>
      <c r="H38" s="65">
        <f t="shared" ref="H38:H41" si="2">F38-G38</f>
        <v>218334</v>
      </c>
      <c r="I38" s="65">
        <f t="shared" ref="I38:I43" si="3">G38/F38*100</f>
        <v>16.025384615384617</v>
      </c>
    </row>
    <row r="39" spans="1:9" ht="22.5">
      <c r="A39" s="64">
        <v>785</v>
      </c>
      <c r="B39" s="64">
        <v>28</v>
      </c>
      <c r="C39" s="60" t="s">
        <v>197</v>
      </c>
      <c r="D39" s="64">
        <v>425</v>
      </c>
      <c r="E39" s="60" t="s">
        <v>111</v>
      </c>
      <c r="F39" s="65">
        <v>1400000</v>
      </c>
      <c r="G39" s="69">
        <v>0</v>
      </c>
      <c r="H39" s="65">
        <f>F39-G39</f>
        <v>1400000</v>
      </c>
      <c r="I39" s="65">
        <f>G39/F39*100</f>
        <v>0</v>
      </c>
    </row>
    <row r="40" spans="1:9" ht="22.5">
      <c r="A40" s="64" t="s">
        <v>198</v>
      </c>
      <c r="B40" s="64">
        <v>28</v>
      </c>
      <c r="C40" s="60" t="s">
        <v>197</v>
      </c>
      <c r="D40" s="64">
        <v>426</v>
      </c>
      <c r="E40" s="60" t="s">
        <v>139</v>
      </c>
      <c r="F40" s="65">
        <v>300000</v>
      </c>
      <c r="G40" s="69">
        <v>77680</v>
      </c>
      <c r="H40" s="65">
        <f t="shared" si="2"/>
        <v>222320</v>
      </c>
      <c r="I40" s="65">
        <f t="shared" si="3"/>
        <v>25.893333333333334</v>
      </c>
    </row>
    <row r="41" spans="1:9" ht="22.5">
      <c r="A41" s="64" t="s">
        <v>198</v>
      </c>
      <c r="B41" s="64">
        <v>28</v>
      </c>
      <c r="C41" s="60" t="s">
        <v>197</v>
      </c>
      <c r="D41" s="64">
        <v>427</v>
      </c>
      <c r="E41" s="60" t="s">
        <v>150</v>
      </c>
      <c r="F41" s="65">
        <v>1090000</v>
      </c>
      <c r="G41" s="69">
        <v>926495</v>
      </c>
      <c r="H41" s="65">
        <f t="shared" si="2"/>
        <v>163505</v>
      </c>
      <c r="I41" s="65">
        <f t="shared" si="3"/>
        <v>84.999541284403662</v>
      </c>
    </row>
    <row r="42" spans="1:9" ht="22.5">
      <c r="A42" s="64">
        <v>785</v>
      </c>
      <c r="B42" s="64">
        <v>28</v>
      </c>
      <c r="C42" s="60" t="s">
        <v>197</v>
      </c>
      <c r="D42" s="64">
        <v>480</v>
      </c>
      <c r="E42" s="60" t="s">
        <v>159</v>
      </c>
      <c r="F42" s="65">
        <v>9600000</v>
      </c>
      <c r="G42" s="32">
        <v>0</v>
      </c>
      <c r="H42" s="65">
        <f>F42-G42</f>
        <v>9600000</v>
      </c>
      <c r="I42" s="65">
        <f>G42/F42*100</f>
        <v>0</v>
      </c>
    </row>
    <row r="43" spans="1:9" ht="22.5">
      <c r="A43" s="64">
        <v>785</v>
      </c>
      <c r="B43" s="64">
        <v>28</v>
      </c>
      <c r="C43" s="60" t="s">
        <v>197</v>
      </c>
      <c r="D43" s="64">
        <v>485</v>
      </c>
      <c r="E43" s="60" t="s">
        <v>207</v>
      </c>
      <c r="F43" s="65">
        <v>5650000</v>
      </c>
      <c r="G43" s="32">
        <v>0</v>
      </c>
      <c r="H43" s="65">
        <f>F43-G43</f>
        <v>5650000</v>
      </c>
      <c r="I43" s="65">
        <f t="shared" si="3"/>
        <v>0</v>
      </c>
    </row>
    <row r="44" spans="1:9">
      <c r="A44" s="91" t="s">
        <v>201</v>
      </c>
      <c r="B44" s="94"/>
      <c r="C44" s="94"/>
      <c r="D44" s="94"/>
      <c r="E44" s="95"/>
      <c r="F44" s="67">
        <f>SUM(F3:F43)</f>
        <v>1005900000</v>
      </c>
      <c r="G44" s="66">
        <f>SUM(G3:G43)</f>
        <v>126515537</v>
      </c>
      <c r="H44" s="67">
        <f>SUM(F44-G44)</f>
        <v>879384463</v>
      </c>
      <c r="I44" s="67">
        <f>G44/F44*100</f>
        <v>12.577347350631277</v>
      </c>
    </row>
    <row r="46" spans="1:9">
      <c r="C46" t="s">
        <v>215</v>
      </c>
    </row>
    <row r="47" spans="1:9">
      <c r="C47" t="s">
        <v>216</v>
      </c>
    </row>
    <row r="48" spans="1:9">
      <c r="C48" t="s">
        <v>217</v>
      </c>
    </row>
  </sheetData>
  <protectedRanges>
    <protectedRange sqref="A1" name="Range1_1_1"/>
  </protectedRanges>
  <mergeCells count="4">
    <mergeCell ref="A1:I1"/>
    <mergeCell ref="B2:C2"/>
    <mergeCell ref="D2:E2"/>
    <mergeCell ref="A44:E4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G15" sqref="G15"/>
    </sheetView>
  </sheetViews>
  <sheetFormatPr defaultRowHeight="15"/>
  <cols>
    <col min="1" max="1" width="6.7109375" customWidth="1"/>
    <col min="2" max="2" width="7.140625" customWidth="1"/>
    <col min="3" max="3" width="32.7109375" customWidth="1"/>
    <col min="4" max="4" width="9" customWidth="1"/>
    <col min="5" max="5" width="26.140625" customWidth="1"/>
    <col min="6" max="6" width="13.28515625" customWidth="1"/>
    <col min="7" max="7" width="12.140625" customWidth="1"/>
    <col min="8" max="8" width="14.7109375" customWidth="1"/>
    <col min="9" max="9" width="8.42578125" customWidth="1"/>
  </cols>
  <sheetData>
    <row r="1" spans="1:9">
      <c r="A1" s="88" t="s">
        <v>220</v>
      </c>
      <c r="B1" s="88"/>
      <c r="C1" s="88"/>
      <c r="D1" s="88"/>
      <c r="E1" s="88"/>
      <c r="F1" s="88"/>
      <c r="G1" s="88"/>
      <c r="H1" s="88"/>
      <c r="I1" s="88"/>
    </row>
    <row r="2" spans="1:9">
      <c r="A2" s="74" t="s">
        <v>203</v>
      </c>
      <c r="B2" s="89" t="s">
        <v>0</v>
      </c>
      <c r="C2" s="90"/>
      <c r="D2" s="89" t="s">
        <v>1</v>
      </c>
      <c r="E2" s="90"/>
      <c r="F2" s="74" t="s">
        <v>2</v>
      </c>
      <c r="G2" s="74" t="s">
        <v>3</v>
      </c>
      <c r="H2" s="74" t="s">
        <v>4</v>
      </c>
      <c r="I2" s="74" t="s">
        <v>5</v>
      </c>
    </row>
    <row r="3" spans="1:9" ht="22.5">
      <c r="A3" s="64" t="s">
        <v>6</v>
      </c>
      <c r="B3" s="64" t="s">
        <v>7</v>
      </c>
      <c r="C3" s="60" t="s">
        <v>202</v>
      </c>
      <c r="D3" s="64" t="s">
        <v>9</v>
      </c>
      <c r="E3" s="60" t="s">
        <v>10</v>
      </c>
      <c r="F3" s="65">
        <v>494250000</v>
      </c>
      <c r="G3" s="11">
        <v>104436092</v>
      </c>
      <c r="H3" s="65">
        <f>F3:F44-G3:G44</f>
        <v>389813908</v>
      </c>
      <c r="I3" s="65">
        <f>G3/F3*100</f>
        <v>21.130215882650479</v>
      </c>
    </row>
    <row r="4" spans="1:9" ht="22.5">
      <c r="A4" s="64" t="s">
        <v>6</v>
      </c>
      <c r="B4" s="64" t="s">
        <v>7</v>
      </c>
      <c r="C4" s="60" t="s">
        <v>202</v>
      </c>
      <c r="D4" s="64" t="s">
        <v>20</v>
      </c>
      <c r="E4" s="60" t="s">
        <v>204</v>
      </c>
      <c r="F4" s="65">
        <v>193200000</v>
      </c>
      <c r="G4" s="11">
        <v>40589207</v>
      </c>
      <c r="H4" s="65">
        <f t="shared" ref="H4:H35" si="0">F4-G4</f>
        <v>152610793</v>
      </c>
      <c r="I4" s="65">
        <f>G4/F4*100</f>
        <v>21.008906314699793</v>
      </c>
    </row>
    <row r="5" spans="1:9" ht="22.5">
      <c r="A5" s="64">
        <v>630</v>
      </c>
      <c r="B5" s="64">
        <v>20</v>
      </c>
      <c r="C5" s="60" t="s">
        <v>202</v>
      </c>
      <c r="D5" s="64">
        <v>404</v>
      </c>
      <c r="E5" s="60" t="s">
        <v>30</v>
      </c>
      <c r="F5" s="65">
        <v>6000000</v>
      </c>
      <c r="G5" s="11">
        <v>509467</v>
      </c>
      <c r="H5" s="65">
        <f t="shared" si="0"/>
        <v>5490533</v>
      </c>
      <c r="I5" s="65">
        <f>G5/F5*100</f>
        <v>8.4911166666666666</v>
      </c>
    </row>
    <row r="6" spans="1:9" ht="22.5">
      <c r="A6" s="64" t="s">
        <v>6</v>
      </c>
      <c r="B6" s="64" t="s">
        <v>7</v>
      </c>
      <c r="C6" s="60" t="s">
        <v>202</v>
      </c>
      <c r="D6" s="64" t="s">
        <v>33</v>
      </c>
      <c r="E6" s="60" t="s">
        <v>34</v>
      </c>
      <c r="F6" s="65">
        <v>40000000</v>
      </c>
      <c r="G6" s="11">
        <v>11399956</v>
      </c>
      <c r="H6" s="65">
        <f t="shared" si="0"/>
        <v>28600044</v>
      </c>
      <c r="I6" s="65">
        <f t="shared" ref="I6:I35" si="1">G6/F6*100</f>
        <v>28.499890000000001</v>
      </c>
    </row>
    <row r="7" spans="1:9" ht="22.5">
      <c r="A7" s="64" t="s">
        <v>6</v>
      </c>
      <c r="B7" s="64" t="s">
        <v>7</v>
      </c>
      <c r="C7" s="60" t="s">
        <v>202</v>
      </c>
      <c r="D7" s="64" t="s">
        <v>206</v>
      </c>
      <c r="E7" s="60" t="s">
        <v>48</v>
      </c>
      <c r="F7" s="65">
        <v>40000000</v>
      </c>
      <c r="G7" s="11">
        <v>12001033</v>
      </c>
      <c r="H7" s="65">
        <f t="shared" si="0"/>
        <v>27998967</v>
      </c>
      <c r="I7" s="65">
        <f t="shared" si="1"/>
        <v>30.002582500000003</v>
      </c>
    </row>
    <row r="8" spans="1:9" ht="22.5">
      <c r="A8" s="64" t="s">
        <v>6</v>
      </c>
      <c r="B8" s="64" t="s">
        <v>7</v>
      </c>
      <c r="C8" s="60" t="s">
        <v>202</v>
      </c>
      <c r="D8" s="64" t="s">
        <v>73</v>
      </c>
      <c r="E8" s="60" t="s">
        <v>74</v>
      </c>
      <c r="F8" s="65">
        <v>15000000</v>
      </c>
      <c r="G8" s="11">
        <v>1974879</v>
      </c>
      <c r="H8" s="65">
        <f t="shared" si="0"/>
        <v>13025121</v>
      </c>
      <c r="I8" s="65">
        <f t="shared" si="1"/>
        <v>13.165859999999999</v>
      </c>
    </row>
    <row r="9" spans="1:9" ht="22.5">
      <c r="A9" s="64" t="s">
        <v>6</v>
      </c>
      <c r="B9" s="64" t="s">
        <v>7</v>
      </c>
      <c r="C9" s="60" t="s">
        <v>202</v>
      </c>
      <c r="D9" s="64" t="s">
        <v>94</v>
      </c>
      <c r="E9" s="60" t="s">
        <v>95</v>
      </c>
      <c r="F9" s="65">
        <v>25000000</v>
      </c>
      <c r="G9" s="11">
        <v>3717569</v>
      </c>
      <c r="H9" s="65">
        <f t="shared" si="0"/>
        <v>21282431</v>
      </c>
      <c r="I9" s="65">
        <f t="shared" si="1"/>
        <v>14.870275999999999</v>
      </c>
    </row>
    <row r="10" spans="1:9" ht="22.5">
      <c r="A10" s="64" t="s">
        <v>6</v>
      </c>
      <c r="B10" s="64" t="s">
        <v>7</v>
      </c>
      <c r="C10" s="60" t="s">
        <v>202</v>
      </c>
      <c r="D10" s="64" t="s">
        <v>110</v>
      </c>
      <c r="E10" s="60" t="s">
        <v>111</v>
      </c>
      <c r="F10" s="65">
        <v>15000000</v>
      </c>
      <c r="G10" s="11">
        <v>1669573</v>
      </c>
      <c r="H10" s="65">
        <f t="shared" si="0"/>
        <v>13330427</v>
      </c>
      <c r="I10" s="65">
        <f t="shared" si="1"/>
        <v>11.130486666666666</v>
      </c>
    </row>
    <row r="11" spans="1:9" ht="22.5">
      <c r="A11" s="64" t="s">
        <v>6</v>
      </c>
      <c r="B11" s="64" t="s">
        <v>7</v>
      </c>
      <c r="C11" s="60" t="s">
        <v>202</v>
      </c>
      <c r="D11" s="64" t="s">
        <v>138</v>
      </c>
      <c r="E11" s="60" t="s">
        <v>139</v>
      </c>
      <c r="F11" s="65">
        <v>25000000</v>
      </c>
      <c r="G11" s="11">
        <v>5522499</v>
      </c>
      <c r="H11" s="65">
        <f t="shared" si="0"/>
        <v>19477501</v>
      </c>
      <c r="I11" s="65">
        <f t="shared" si="1"/>
        <v>22.089995999999999</v>
      </c>
    </row>
    <row r="12" spans="1:9" ht="22.5">
      <c r="A12" s="64" t="s">
        <v>6</v>
      </c>
      <c r="B12" s="64" t="s">
        <v>7</v>
      </c>
      <c r="C12" s="60" t="s">
        <v>202</v>
      </c>
      <c r="D12" s="64" t="s">
        <v>149</v>
      </c>
      <c r="E12" s="60" t="s">
        <v>150</v>
      </c>
      <c r="F12" s="65">
        <v>30700000</v>
      </c>
      <c r="G12" s="11">
        <v>6499759</v>
      </c>
      <c r="H12" s="65">
        <f t="shared" si="0"/>
        <v>24200241</v>
      </c>
      <c r="I12" s="65">
        <f t="shared" si="1"/>
        <v>21.17185342019544</v>
      </c>
    </row>
    <row r="13" spans="1:9" ht="22.5">
      <c r="A13" s="64" t="s">
        <v>6</v>
      </c>
      <c r="B13" s="64" t="s">
        <v>7</v>
      </c>
      <c r="C13" s="60" t="s">
        <v>202</v>
      </c>
      <c r="D13" s="64" t="s">
        <v>151</v>
      </c>
      <c r="E13" s="60" t="s">
        <v>152</v>
      </c>
      <c r="F13" s="65">
        <v>2000000</v>
      </c>
      <c r="G13" s="11">
        <v>840813</v>
      </c>
      <c r="H13" s="65">
        <f t="shared" si="0"/>
        <v>1159187</v>
      </c>
      <c r="I13" s="65">
        <f t="shared" si="1"/>
        <v>42.040649999999999</v>
      </c>
    </row>
    <row r="14" spans="1:9" ht="22.5">
      <c r="A14" s="64" t="s">
        <v>6</v>
      </c>
      <c r="B14" s="64" t="s">
        <v>7</v>
      </c>
      <c r="C14" s="60" t="s">
        <v>202</v>
      </c>
      <c r="D14" s="64" t="s">
        <v>158</v>
      </c>
      <c r="E14" s="60" t="s">
        <v>159</v>
      </c>
      <c r="F14" s="65">
        <v>35400000</v>
      </c>
      <c r="G14" s="23">
        <v>434429</v>
      </c>
      <c r="H14" s="65">
        <f t="shared" si="0"/>
        <v>34965571</v>
      </c>
      <c r="I14" s="65">
        <f t="shared" si="1"/>
        <v>1.2272005649717515</v>
      </c>
    </row>
    <row r="15" spans="1:9" ht="22.5">
      <c r="A15" s="64" t="s">
        <v>6</v>
      </c>
      <c r="B15" s="64" t="s">
        <v>7</v>
      </c>
      <c r="C15" s="60" t="s">
        <v>202</v>
      </c>
      <c r="D15" s="64" t="s">
        <v>211</v>
      </c>
      <c r="E15" s="60" t="s">
        <v>166</v>
      </c>
      <c r="F15" s="65">
        <v>2000000</v>
      </c>
      <c r="G15" s="23">
        <v>0</v>
      </c>
      <c r="H15" s="65">
        <f t="shared" si="0"/>
        <v>2000000</v>
      </c>
      <c r="I15" s="65">
        <f t="shared" si="1"/>
        <v>0</v>
      </c>
    </row>
    <row r="16" spans="1:9" ht="22.5">
      <c r="A16" s="64" t="s">
        <v>6</v>
      </c>
      <c r="B16" s="64" t="s">
        <v>7</v>
      </c>
      <c r="C16" s="60" t="s">
        <v>202</v>
      </c>
      <c r="D16" s="64" t="s">
        <v>169</v>
      </c>
      <c r="E16" s="60" t="s">
        <v>212</v>
      </c>
      <c r="F16" s="65">
        <v>10500000</v>
      </c>
      <c r="G16" s="69">
        <v>0</v>
      </c>
      <c r="H16" s="65">
        <f t="shared" si="0"/>
        <v>10500000</v>
      </c>
      <c r="I16" s="65">
        <f t="shared" si="1"/>
        <v>0</v>
      </c>
    </row>
    <row r="17" spans="1:9">
      <c r="A17" s="64" t="s">
        <v>6</v>
      </c>
      <c r="B17" s="64" t="s">
        <v>175</v>
      </c>
      <c r="C17" s="70" t="s">
        <v>176</v>
      </c>
      <c r="D17" s="64" t="s">
        <v>110</v>
      </c>
      <c r="E17" s="60" t="s">
        <v>111</v>
      </c>
      <c r="F17" s="65">
        <v>9000000</v>
      </c>
      <c r="G17" s="69">
        <v>1019130</v>
      </c>
      <c r="H17" s="65">
        <f t="shared" si="0"/>
        <v>7980870</v>
      </c>
      <c r="I17" s="65">
        <f t="shared" si="1"/>
        <v>11.323666666666666</v>
      </c>
    </row>
    <row r="18" spans="1:9">
      <c r="A18" s="64" t="s">
        <v>6</v>
      </c>
      <c r="B18" s="64" t="s">
        <v>175</v>
      </c>
      <c r="C18" s="70" t="s">
        <v>176</v>
      </c>
      <c r="D18" s="64" t="s">
        <v>138</v>
      </c>
      <c r="E18" s="60" t="s">
        <v>139</v>
      </c>
      <c r="F18" s="65">
        <v>5400000</v>
      </c>
      <c r="G18" s="69">
        <v>78893</v>
      </c>
      <c r="H18" s="65">
        <f t="shared" si="0"/>
        <v>5321107</v>
      </c>
      <c r="I18" s="65">
        <f t="shared" si="1"/>
        <v>1.4609814814814814</v>
      </c>
    </row>
    <row r="19" spans="1:9">
      <c r="A19" s="64" t="s">
        <v>6</v>
      </c>
      <c r="B19" s="64" t="s">
        <v>177</v>
      </c>
      <c r="C19" s="70" t="s">
        <v>178</v>
      </c>
      <c r="D19" s="64" t="s">
        <v>94</v>
      </c>
      <c r="E19" s="60" t="s">
        <v>95</v>
      </c>
      <c r="F19" s="65">
        <v>3400000</v>
      </c>
      <c r="G19" s="69">
        <v>484047</v>
      </c>
      <c r="H19" s="65">
        <f t="shared" si="0"/>
        <v>2915953</v>
      </c>
      <c r="I19" s="65">
        <f t="shared" si="1"/>
        <v>14.236676470588236</v>
      </c>
    </row>
    <row r="20" spans="1:9">
      <c r="A20" s="64" t="s">
        <v>6</v>
      </c>
      <c r="B20" s="64" t="s">
        <v>177</v>
      </c>
      <c r="C20" s="70" t="s">
        <v>178</v>
      </c>
      <c r="D20" s="64" t="s">
        <v>158</v>
      </c>
      <c r="E20" s="60" t="s">
        <v>159</v>
      </c>
      <c r="F20" s="65">
        <v>600000</v>
      </c>
      <c r="G20" s="23">
        <v>0</v>
      </c>
      <c r="H20" s="65">
        <f t="shared" si="0"/>
        <v>600000</v>
      </c>
      <c r="I20" s="65">
        <f t="shared" si="1"/>
        <v>0</v>
      </c>
    </row>
    <row r="21" spans="1:9">
      <c r="A21" s="64" t="s">
        <v>6</v>
      </c>
      <c r="B21" s="64" t="s">
        <v>177</v>
      </c>
      <c r="C21" s="70" t="s">
        <v>178</v>
      </c>
      <c r="D21" s="64" t="s">
        <v>180</v>
      </c>
      <c r="E21" s="60" t="s">
        <v>181</v>
      </c>
      <c r="F21" s="65">
        <v>3000000</v>
      </c>
      <c r="G21" s="23">
        <v>660764</v>
      </c>
      <c r="H21" s="65">
        <f t="shared" si="0"/>
        <v>2339236</v>
      </c>
      <c r="I21" s="65">
        <f t="shared" si="1"/>
        <v>22.025466666666667</v>
      </c>
    </row>
    <row r="22" spans="1:9">
      <c r="A22" s="64" t="s">
        <v>6</v>
      </c>
      <c r="B22" s="64" t="s">
        <v>184</v>
      </c>
      <c r="C22" s="70" t="s">
        <v>185</v>
      </c>
      <c r="D22" s="64" t="s">
        <v>73</v>
      </c>
      <c r="E22" s="60" t="s">
        <v>74</v>
      </c>
      <c r="F22" s="65">
        <v>300000</v>
      </c>
      <c r="G22" s="23">
        <v>23600</v>
      </c>
      <c r="H22" s="65">
        <f t="shared" si="0"/>
        <v>276400</v>
      </c>
      <c r="I22" s="65">
        <f t="shared" si="1"/>
        <v>7.8666666666666663</v>
      </c>
    </row>
    <row r="23" spans="1:9">
      <c r="A23" s="64" t="s">
        <v>6</v>
      </c>
      <c r="B23" s="64" t="s">
        <v>184</v>
      </c>
      <c r="C23" s="70" t="s">
        <v>185</v>
      </c>
      <c r="D23" s="64" t="s">
        <v>94</v>
      </c>
      <c r="E23" s="60" t="s">
        <v>95</v>
      </c>
      <c r="F23" s="65">
        <v>2500000</v>
      </c>
      <c r="G23" s="23">
        <v>0</v>
      </c>
      <c r="H23" s="65">
        <f t="shared" si="0"/>
        <v>2500000</v>
      </c>
      <c r="I23" s="65">
        <f t="shared" si="1"/>
        <v>0</v>
      </c>
    </row>
    <row r="24" spans="1:9">
      <c r="A24" s="64" t="s">
        <v>6</v>
      </c>
      <c r="B24" s="64" t="s">
        <v>184</v>
      </c>
      <c r="C24" s="70" t="s">
        <v>185</v>
      </c>
      <c r="D24" s="64">
        <v>425</v>
      </c>
      <c r="E24" s="60" t="s">
        <v>111</v>
      </c>
      <c r="F24" s="65">
        <v>1500000</v>
      </c>
      <c r="G24" s="23">
        <v>46020</v>
      </c>
      <c r="H24" s="65">
        <f t="shared" si="0"/>
        <v>1453980</v>
      </c>
      <c r="I24" s="65">
        <f t="shared" si="1"/>
        <v>3.0680000000000001</v>
      </c>
    </row>
    <row r="25" spans="1:9">
      <c r="A25" s="64">
        <v>630</v>
      </c>
      <c r="B25" s="64">
        <v>23</v>
      </c>
      <c r="C25" s="70" t="s">
        <v>185</v>
      </c>
      <c r="D25" s="64">
        <v>426</v>
      </c>
      <c r="E25" s="60" t="s">
        <v>139</v>
      </c>
      <c r="F25" s="65">
        <v>1000000</v>
      </c>
      <c r="G25" s="23">
        <v>12000</v>
      </c>
      <c r="H25" s="65">
        <f t="shared" si="0"/>
        <v>988000</v>
      </c>
      <c r="I25" s="65">
        <f t="shared" si="1"/>
        <v>1.2</v>
      </c>
    </row>
    <row r="26" spans="1:9">
      <c r="A26" s="64">
        <v>630</v>
      </c>
      <c r="B26" s="64">
        <v>23</v>
      </c>
      <c r="C26" s="70" t="s">
        <v>185</v>
      </c>
      <c r="D26" s="64">
        <v>480</v>
      </c>
      <c r="E26" s="60" t="s">
        <v>159</v>
      </c>
      <c r="F26" s="65">
        <v>1600000</v>
      </c>
      <c r="G26" s="23">
        <v>319325</v>
      </c>
      <c r="H26" s="65">
        <f>F26-G26</f>
        <v>1280675</v>
      </c>
      <c r="I26" s="65">
        <f>G26/F26*100</f>
        <v>19.957812499999999</v>
      </c>
    </row>
    <row r="27" spans="1:9">
      <c r="A27" s="64">
        <v>630</v>
      </c>
      <c r="B27" s="64">
        <v>23</v>
      </c>
      <c r="C27" s="70" t="s">
        <v>185</v>
      </c>
      <c r="D27" s="64">
        <v>483</v>
      </c>
      <c r="E27" s="60" t="s">
        <v>166</v>
      </c>
      <c r="F27" s="65">
        <v>500000</v>
      </c>
      <c r="G27" s="23">
        <v>0</v>
      </c>
      <c r="H27" s="65">
        <f>F27-G27</f>
        <v>500000</v>
      </c>
      <c r="I27" s="65">
        <f>G27/F27*100</f>
        <v>0</v>
      </c>
    </row>
    <row r="28" spans="1:9" ht="22.5">
      <c r="A28" s="64">
        <v>630</v>
      </c>
      <c r="B28" s="64">
        <v>23</v>
      </c>
      <c r="C28" s="70" t="s">
        <v>185</v>
      </c>
      <c r="D28" s="64">
        <v>485</v>
      </c>
      <c r="E28" s="60" t="s">
        <v>212</v>
      </c>
      <c r="F28" s="65">
        <v>500000</v>
      </c>
      <c r="G28" s="23">
        <v>0</v>
      </c>
      <c r="H28" s="65">
        <f>F28-G28</f>
        <v>500000</v>
      </c>
      <c r="I28" s="65">
        <f>G28/F28*100</f>
        <v>0</v>
      </c>
    </row>
    <row r="29" spans="1:9">
      <c r="A29" s="64">
        <v>25</v>
      </c>
      <c r="B29" s="64" t="s">
        <v>188</v>
      </c>
      <c r="C29" s="60" t="s">
        <v>189</v>
      </c>
      <c r="D29" s="64" t="s">
        <v>33</v>
      </c>
      <c r="E29" s="60" t="s">
        <v>34</v>
      </c>
      <c r="F29" s="65">
        <v>2300000</v>
      </c>
      <c r="G29" s="69">
        <v>95042</v>
      </c>
      <c r="H29" s="65">
        <f t="shared" si="0"/>
        <v>2204958</v>
      </c>
      <c r="I29" s="65">
        <f t="shared" si="1"/>
        <v>4.1322608695652168</v>
      </c>
    </row>
    <row r="30" spans="1:9">
      <c r="A30" s="64">
        <v>630</v>
      </c>
      <c r="B30" s="64" t="s">
        <v>188</v>
      </c>
      <c r="C30" s="60" t="s">
        <v>189</v>
      </c>
      <c r="D30" s="64" t="s">
        <v>94</v>
      </c>
      <c r="E30" s="60" t="s">
        <v>95</v>
      </c>
      <c r="F30" s="65">
        <v>1500000</v>
      </c>
      <c r="G30" s="69">
        <v>216825</v>
      </c>
      <c r="H30" s="65">
        <f t="shared" si="0"/>
        <v>1283175</v>
      </c>
      <c r="I30" s="65">
        <f t="shared" si="1"/>
        <v>14.455000000000002</v>
      </c>
    </row>
    <row r="31" spans="1:9">
      <c r="A31" s="64" t="s">
        <v>6</v>
      </c>
      <c r="B31" s="64" t="s">
        <v>188</v>
      </c>
      <c r="C31" s="60" t="s">
        <v>189</v>
      </c>
      <c r="D31" s="64" t="s">
        <v>110</v>
      </c>
      <c r="E31" s="60" t="s">
        <v>111</v>
      </c>
      <c r="F31" s="65">
        <v>2150000</v>
      </c>
      <c r="G31" s="69">
        <v>60523</v>
      </c>
      <c r="H31" s="65">
        <f t="shared" si="0"/>
        <v>2089477</v>
      </c>
      <c r="I31" s="65">
        <f t="shared" si="1"/>
        <v>2.8150232558139536</v>
      </c>
    </row>
    <row r="32" spans="1:9">
      <c r="A32" s="64" t="s">
        <v>6</v>
      </c>
      <c r="B32" s="64" t="s">
        <v>188</v>
      </c>
      <c r="C32" s="60" t="s">
        <v>189</v>
      </c>
      <c r="D32" s="64" t="s">
        <v>138</v>
      </c>
      <c r="E32" s="60" t="s">
        <v>139</v>
      </c>
      <c r="F32" s="65">
        <v>1400000</v>
      </c>
      <c r="G32" s="69">
        <v>179444</v>
      </c>
      <c r="H32" s="65">
        <f t="shared" si="0"/>
        <v>1220556</v>
      </c>
      <c r="I32" s="65">
        <f t="shared" si="1"/>
        <v>12.817428571428572</v>
      </c>
    </row>
    <row r="33" spans="1:9" ht="22.5">
      <c r="A33" s="64" t="s">
        <v>6</v>
      </c>
      <c r="B33" s="64" t="s">
        <v>188</v>
      </c>
      <c r="C33" s="60" t="s">
        <v>189</v>
      </c>
      <c r="D33" s="64" t="s">
        <v>169</v>
      </c>
      <c r="E33" s="60" t="s">
        <v>170</v>
      </c>
      <c r="F33" s="65">
        <v>3000000</v>
      </c>
      <c r="G33" s="69">
        <v>0</v>
      </c>
      <c r="H33" s="65">
        <f t="shared" si="0"/>
        <v>3000000</v>
      </c>
      <c r="I33" s="65">
        <f t="shared" si="1"/>
        <v>0</v>
      </c>
    </row>
    <row r="34" spans="1:9">
      <c r="A34" s="64" t="s">
        <v>6</v>
      </c>
      <c r="B34" s="64" t="s">
        <v>195</v>
      </c>
      <c r="C34" s="60" t="s">
        <v>196</v>
      </c>
      <c r="D34" s="64">
        <v>420</v>
      </c>
      <c r="E34" s="60" t="s">
        <v>34</v>
      </c>
      <c r="F34" s="65">
        <v>1000000</v>
      </c>
      <c r="G34" s="23">
        <f>[2]ПОСТАВКА!G150</f>
        <v>0</v>
      </c>
      <c r="H34" s="65">
        <f t="shared" si="0"/>
        <v>1000000</v>
      </c>
      <c r="I34" s="65">
        <f t="shared" si="1"/>
        <v>0</v>
      </c>
    </row>
    <row r="35" spans="1:9">
      <c r="A35" s="64" t="s">
        <v>6</v>
      </c>
      <c r="B35" s="64" t="s">
        <v>195</v>
      </c>
      <c r="C35" s="60" t="s">
        <v>196</v>
      </c>
      <c r="D35" s="64" t="s">
        <v>110</v>
      </c>
      <c r="E35" s="60" t="s">
        <v>111</v>
      </c>
      <c r="F35" s="65">
        <v>10000000</v>
      </c>
      <c r="G35" s="23">
        <f>[2]ПОСТАВКА!G152</f>
        <v>0</v>
      </c>
      <c r="H35" s="65">
        <f t="shared" si="0"/>
        <v>10000000</v>
      </c>
      <c r="I35" s="65">
        <f t="shared" si="1"/>
        <v>0</v>
      </c>
    </row>
    <row r="36" spans="1:9">
      <c r="A36" s="64">
        <v>630</v>
      </c>
      <c r="B36" s="64">
        <v>27</v>
      </c>
      <c r="C36" s="60" t="s">
        <v>196</v>
      </c>
      <c r="D36" s="64">
        <v>426</v>
      </c>
      <c r="E36" s="60" t="s">
        <v>139</v>
      </c>
      <c r="F36" s="65">
        <v>2000000</v>
      </c>
      <c r="G36" s="23">
        <v>0</v>
      </c>
      <c r="H36" s="65">
        <f>F36-G36</f>
        <v>2000000</v>
      </c>
      <c r="I36" s="65">
        <f>G36/F36*100</f>
        <v>0</v>
      </c>
    </row>
    <row r="37" spans="1:9" ht="22.5">
      <c r="A37" s="64">
        <v>785</v>
      </c>
      <c r="B37" s="64">
        <v>28</v>
      </c>
      <c r="C37" s="60" t="s">
        <v>197</v>
      </c>
      <c r="D37" s="64">
        <v>420</v>
      </c>
      <c r="E37" s="60" t="s">
        <v>34</v>
      </c>
      <c r="F37" s="65">
        <v>900000</v>
      </c>
      <c r="G37" s="32">
        <v>518941</v>
      </c>
      <c r="H37" s="65">
        <f>F37-G37</f>
        <v>381059</v>
      </c>
      <c r="I37" s="65">
        <f>G37/F37*100</f>
        <v>57.660111111111114</v>
      </c>
    </row>
    <row r="38" spans="1:9" ht="22.5">
      <c r="A38" s="64" t="s">
        <v>198</v>
      </c>
      <c r="B38" s="64">
        <v>28</v>
      </c>
      <c r="C38" s="60" t="s">
        <v>197</v>
      </c>
      <c r="D38" s="64">
        <v>424</v>
      </c>
      <c r="E38" s="60" t="s">
        <v>95</v>
      </c>
      <c r="F38" s="65">
        <v>260000</v>
      </c>
      <c r="G38" s="32">
        <v>41666</v>
      </c>
      <c r="H38" s="65">
        <f t="shared" ref="H38:H41" si="2">F38-G38</f>
        <v>218334</v>
      </c>
      <c r="I38" s="65">
        <f t="shared" ref="I38:I43" si="3">G38/F38*100</f>
        <v>16.025384615384617</v>
      </c>
    </row>
    <row r="39" spans="1:9" ht="22.5">
      <c r="A39" s="64">
        <v>785</v>
      </c>
      <c r="B39" s="64">
        <v>28</v>
      </c>
      <c r="C39" s="60" t="s">
        <v>197</v>
      </c>
      <c r="D39" s="64">
        <v>425</v>
      </c>
      <c r="E39" s="60" t="s">
        <v>111</v>
      </c>
      <c r="F39" s="65">
        <v>1400000</v>
      </c>
      <c r="G39" s="69">
        <v>0</v>
      </c>
      <c r="H39" s="65">
        <f>F39-G39</f>
        <v>1400000</v>
      </c>
      <c r="I39" s="65">
        <f>G39/F39*100</f>
        <v>0</v>
      </c>
    </row>
    <row r="40" spans="1:9" ht="22.5">
      <c r="A40" s="64" t="s">
        <v>198</v>
      </c>
      <c r="B40" s="64">
        <v>28</v>
      </c>
      <c r="C40" s="60" t="s">
        <v>197</v>
      </c>
      <c r="D40" s="64">
        <v>426</v>
      </c>
      <c r="E40" s="60" t="s">
        <v>139</v>
      </c>
      <c r="F40" s="65">
        <v>300000</v>
      </c>
      <c r="G40" s="69">
        <v>77680</v>
      </c>
      <c r="H40" s="65">
        <f t="shared" si="2"/>
        <v>222320</v>
      </c>
      <c r="I40" s="65">
        <f t="shared" si="3"/>
        <v>25.893333333333334</v>
      </c>
    </row>
    <row r="41" spans="1:9" ht="22.5">
      <c r="A41" s="64" t="s">
        <v>198</v>
      </c>
      <c r="B41" s="64">
        <v>28</v>
      </c>
      <c r="C41" s="60" t="s">
        <v>197</v>
      </c>
      <c r="D41" s="64">
        <v>427</v>
      </c>
      <c r="E41" s="60" t="s">
        <v>150</v>
      </c>
      <c r="F41" s="65">
        <v>1090000</v>
      </c>
      <c r="G41" s="69">
        <v>926495</v>
      </c>
      <c r="H41" s="65">
        <f t="shared" si="2"/>
        <v>163505</v>
      </c>
      <c r="I41" s="65">
        <f t="shared" si="3"/>
        <v>84.999541284403662</v>
      </c>
    </row>
    <row r="42" spans="1:9" ht="22.5">
      <c r="A42" s="64">
        <v>785</v>
      </c>
      <c r="B42" s="64">
        <v>28</v>
      </c>
      <c r="C42" s="60" t="s">
        <v>197</v>
      </c>
      <c r="D42" s="64">
        <v>480</v>
      </c>
      <c r="E42" s="60" t="s">
        <v>159</v>
      </c>
      <c r="F42" s="65">
        <v>9600000</v>
      </c>
      <c r="G42" s="32">
        <v>0</v>
      </c>
      <c r="H42" s="65">
        <f>F42-G42</f>
        <v>9600000</v>
      </c>
      <c r="I42" s="65">
        <f>G42/F42*100</f>
        <v>0</v>
      </c>
    </row>
    <row r="43" spans="1:9" ht="22.5">
      <c r="A43" s="64">
        <v>785</v>
      </c>
      <c r="B43" s="64">
        <v>28</v>
      </c>
      <c r="C43" s="60" t="s">
        <v>197</v>
      </c>
      <c r="D43" s="64">
        <v>485</v>
      </c>
      <c r="E43" s="60" t="s">
        <v>207</v>
      </c>
      <c r="F43" s="65">
        <v>5650000</v>
      </c>
      <c r="G43" s="32">
        <v>0</v>
      </c>
      <c r="H43" s="65">
        <f>F43-G43</f>
        <v>5650000</v>
      </c>
      <c r="I43" s="65">
        <f t="shared" si="3"/>
        <v>0</v>
      </c>
    </row>
    <row r="44" spans="1:9">
      <c r="A44" s="91" t="s">
        <v>201</v>
      </c>
      <c r="B44" s="94"/>
      <c r="C44" s="94"/>
      <c r="D44" s="94"/>
      <c r="E44" s="95"/>
      <c r="F44" s="67">
        <f>SUM(F3:F43)</f>
        <v>1005900000</v>
      </c>
      <c r="G44" s="66">
        <f>SUM(G3:G43)</f>
        <v>194355671</v>
      </c>
      <c r="H44" s="67">
        <f>SUM(F44-G44)</f>
        <v>811544329</v>
      </c>
      <c r="I44" s="67">
        <f>G44/F44*100</f>
        <v>19.321569837956059</v>
      </c>
    </row>
    <row r="46" spans="1:9">
      <c r="C46" t="s">
        <v>215</v>
      </c>
    </row>
    <row r="47" spans="1:9">
      <c r="C47" t="s">
        <v>216</v>
      </c>
    </row>
    <row r="48" spans="1:9">
      <c r="C48" t="s">
        <v>217</v>
      </c>
    </row>
  </sheetData>
  <protectedRanges>
    <protectedRange sqref="A1" name="Range1_1_1_1"/>
  </protectedRanges>
  <mergeCells count="4">
    <mergeCell ref="A1:I1"/>
    <mergeCell ref="B2:C2"/>
    <mergeCell ref="D2:E2"/>
    <mergeCell ref="A44:E4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H14" sqref="H14"/>
    </sheetView>
  </sheetViews>
  <sheetFormatPr defaultRowHeight="15"/>
  <cols>
    <col min="1" max="1" width="6.7109375" customWidth="1"/>
    <col min="2" max="2" width="7.140625" customWidth="1"/>
    <col min="3" max="3" width="32.7109375" customWidth="1"/>
    <col min="4" max="4" width="9" customWidth="1"/>
    <col min="5" max="5" width="26.140625" customWidth="1"/>
    <col min="6" max="6" width="13.28515625" customWidth="1"/>
    <col min="7" max="7" width="12.140625" customWidth="1"/>
    <col min="8" max="8" width="14.7109375" customWidth="1"/>
    <col min="9" max="9" width="8.42578125" customWidth="1"/>
  </cols>
  <sheetData>
    <row r="1" spans="1:9">
      <c r="A1" s="88" t="s">
        <v>221</v>
      </c>
      <c r="B1" s="88"/>
      <c r="C1" s="88"/>
      <c r="D1" s="88"/>
      <c r="E1" s="88"/>
      <c r="F1" s="88"/>
      <c r="G1" s="88"/>
      <c r="H1" s="88"/>
      <c r="I1" s="88"/>
    </row>
    <row r="2" spans="1:9">
      <c r="A2" s="75" t="s">
        <v>203</v>
      </c>
      <c r="B2" s="89" t="s">
        <v>0</v>
      </c>
      <c r="C2" s="90"/>
      <c r="D2" s="89" t="s">
        <v>1</v>
      </c>
      <c r="E2" s="90"/>
      <c r="F2" s="75" t="s">
        <v>2</v>
      </c>
      <c r="G2" s="75" t="s">
        <v>3</v>
      </c>
      <c r="H2" s="75" t="s">
        <v>4</v>
      </c>
      <c r="I2" s="75" t="s">
        <v>5</v>
      </c>
    </row>
    <row r="3" spans="1:9" ht="22.5">
      <c r="A3" s="64" t="s">
        <v>6</v>
      </c>
      <c r="B3" s="64" t="s">
        <v>7</v>
      </c>
      <c r="C3" s="60" t="s">
        <v>202</v>
      </c>
      <c r="D3" s="64" t="s">
        <v>9</v>
      </c>
      <c r="E3" s="60" t="s">
        <v>10</v>
      </c>
      <c r="F3" s="65">
        <v>494250000</v>
      </c>
      <c r="G3" s="11">
        <v>140838574</v>
      </c>
      <c r="H3" s="65">
        <f>F3:F44-G3:G44</f>
        <v>353411426</v>
      </c>
      <c r="I3" s="65">
        <f>G3/F3*100</f>
        <v>28.495412038442087</v>
      </c>
    </row>
    <row r="4" spans="1:9" ht="22.5">
      <c r="A4" s="64" t="s">
        <v>6</v>
      </c>
      <c r="B4" s="64" t="s">
        <v>7</v>
      </c>
      <c r="C4" s="60" t="s">
        <v>202</v>
      </c>
      <c r="D4" s="64" t="s">
        <v>20</v>
      </c>
      <c r="E4" s="60" t="s">
        <v>204</v>
      </c>
      <c r="F4" s="65">
        <v>193200000</v>
      </c>
      <c r="G4" s="11">
        <v>54737088</v>
      </c>
      <c r="H4" s="65">
        <f t="shared" ref="H4:H35" si="0">F4-G4</f>
        <v>138462912</v>
      </c>
      <c r="I4" s="65">
        <f>G4/F4*100</f>
        <v>28.331826086956525</v>
      </c>
    </row>
    <row r="5" spans="1:9" ht="22.5">
      <c r="A5" s="64">
        <v>630</v>
      </c>
      <c r="B5" s="64">
        <v>20</v>
      </c>
      <c r="C5" s="60" t="s">
        <v>202</v>
      </c>
      <c r="D5" s="64">
        <v>404</v>
      </c>
      <c r="E5" s="60" t="s">
        <v>30</v>
      </c>
      <c r="F5" s="65">
        <v>6000000</v>
      </c>
      <c r="G5" s="11">
        <v>509467</v>
      </c>
      <c r="H5" s="65">
        <f t="shared" si="0"/>
        <v>5490533</v>
      </c>
      <c r="I5" s="65">
        <f>G5/F5*100</f>
        <v>8.4911166666666666</v>
      </c>
    </row>
    <row r="6" spans="1:9" ht="22.5">
      <c r="A6" s="64" t="s">
        <v>6</v>
      </c>
      <c r="B6" s="64" t="s">
        <v>7</v>
      </c>
      <c r="C6" s="60" t="s">
        <v>202</v>
      </c>
      <c r="D6" s="64" t="s">
        <v>33</v>
      </c>
      <c r="E6" s="60" t="s">
        <v>34</v>
      </c>
      <c r="F6" s="65">
        <v>40000000</v>
      </c>
      <c r="G6" s="11">
        <v>13723535</v>
      </c>
      <c r="H6" s="65">
        <f t="shared" si="0"/>
        <v>26276465</v>
      </c>
      <c r="I6" s="65">
        <f t="shared" ref="I6:I35" si="1">G6/F6*100</f>
        <v>34.308837500000003</v>
      </c>
    </row>
    <row r="7" spans="1:9" ht="22.5">
      <c r="A7" s="64" t="s">
        <v>6</v>
      </c>
      <c r="B7" s="64" t="s">
        <v>7</v>
      </c>
      <c r="C7" s="60" t="s">
        <v>202</v>
      </c>
      <c r="D7" s="64" t="s">
        <v>206</v>
      </c>
      <c r="E7" s="60" t="s">
        <v>48</v>
      </c>
      <c r="F7" s="65">
        <v>40000000</v>
      </c>
      <c r="G7" s="11">
        <v>13695891</v>
      </c>
      <c r="H7" s="65">
        <f t="shared" si="0"/>
        <v>26304109</v>
      </c>
      <c r="I7" s="65">
        <f t="shared" si="1"/>
        <v>34.239727500000001</v>
      </c>
    </row>
    <row r="8" spans="1:9" ht="22.5">
      <c r="A8" s="64" t="s">
        <v>6</v>
      </c>
      <c r="B8" s="64" t="s">
        <v>7</v>
      </c>
      <c r="C8" s="60" t="s">
        <v>202</v>
      </c>
      <c r="D8" s="64" t="s">
        <v>73</v>
      </c>
      <c r="E8" s="60" t="s">
        <v>74</v>
      </c>
      <c r="F8" s="65">
        <v>15000000</v>
      </c>
      <c r="G8" s="11">
        <v>2286673</v>
      </c>
      <c r="H8" s="65">
        <f t="shared" si="0"/>
        <v>12713327</v>
      </c>
      <c r="I8" s="65">
        <f t="shared" si="1"/>
        <v>15.244486666666667</v>
      </c>
    </row>
    <row r="9" spans="1:9" ht="22.5">
      <c r="A9" s="64" t="s">
        <v>6</v>
      </c>
      <c r="B9" s="64" t="s">
        <v>7</v>
      </c>
      <c r="C9" s="60" t="s">
        <v>202</v>
      </c>
      <c r="D9" s="64" t="s">
        <v>94</v>
      </c>
      <c r="E9" s="60" t="s">
        <v>95</v>
      </c>
      <c r="F9" s="65">
        <v>25000000</v>
      </c>
      <c r="G9" s="11">
        <v>5538804</v>
      </c>
      <c r="H9" s="65">
        <f t="shared" si="0"/>
        <v>19461196</v>
      </c>
      <c r="I9" s="65">
        <f t="shared" si="1"/>
        <v>22.155215999999999</v>
      </c>
    </row>
    <row r="10" spans="1:9" ht="22.5">
      <c r="A10" s="64" t="s">
        <v>6</v>
      </c>
      <c r="B10" s="64" t="s">
        <v>7</v>
      </c>
      <c r="C10" s="60" t="s">
        <v>202</v>
      </c>
      <c r="D10" s="64" t="s">
        <v>110</v>
      </c>
      <c r="E10" s="60" t="s">
        <v>111</v>
      </c>
      <c r="F10" s="65">
        <v>15000000</v>
      </c>
      <c r="G10" s="11">
        <v>2166673</v>
      </c>
      <c r="H10" s="65">
        <f t="shared" si="0"/>
        <v>12833327</v>
      </c>
      <c r="I10" s="65">
        <f t="shared" si="1"/>
        <v>14.444486666666666</v>
      </c>
    </row>
    <row r="11" spans="1:9" ht="22.5">
      <c r="A11" s="64" t="s">
        <v>6</v>
      </c>
      <c r="B11" s="64" t="s">
        <v>7</v>
      </c>
      <c r="C11" s="60" t="s">
        <v>202</v>
      </c>
      <c r="D11" s="64" t="s">
        <v>138</v>
      </c>
      <c r="E11" s="60" t="s">
        <v>139</v>
      </c>
      <c r="F11" s="65">
        <v>25000000</v>
      </c>
      <c r="G11" s="11">
        <v>7008869</v>
      </c>
      <c r="H11" s="65">
        <f t="shared" si="0"/>
        <v>17991131</v>
      </c>
      <c r="I11" s="65">
        <f t="shared" si="1"/>
        <v>28.035475999999999</v>
      </c>
    </row>
    <row r="12" spans="1:9" ht="22.5">
      <c r="A12" s="64" t="s">
        <v>6</v>
      </c>
      <c r="B12" s="64" t="s">
        <v>7</v>
      </c>
      <c r="C12" s="60" t="s">
        <v>202</v>
      </c>
      <c r="D12" s="64" t="s">
        <v>149</v>
      </c>
      <c r="E12" s="60" t="s">
        <v>150</v>
      </c>
      <c r="F12" s="65">
        <v>30700000</v>
      </c>
      <c r="G12" s="11">
        <v>8675683</v>
      </c>
      <c r="H12" s="65">
        <f t="shared" si="0"/>
        <v>22024317</v>
      </c>
      <c r="I12" s="65">
        <f t="shared" si="1"/>
        <v>28.25955374592834</v>
      </c>
    </row>
    <row r="13" spans="1:9" ht="22.5">
      <c r="A13" s="64" t="s">
        <v>6</v>
      </c>
      <c r="B13" s="64" t="s">
        <v>7</v>
      </c>
      <c r="C13" s="60" t="s">
        <v>202</v>
      </c>
      <c r="D13" s="64" t="s">
        <v>151</v>
      </c>
      <c r="E13" s="60" t="s">
        <v>152</v>
      </c>
      <c r="F13" s="65">
        <v>2000000</v>
      </c>
      <c r="G13" s="11">
        <v>840813</v>
      </c>
      <c r="H13" s="65">
        <f t="shared" si="0"/>
        <v>1159187</v>
      </c>
      <c r="I13" s="65">
        <f t="shared" si="1"/>
        <v>42.040649999999999</v>
      </c>
    </row>
    <row r="14" spans="1:9" ht="22.5">
      <c r="A14" s="64" t="s">
        <v>6</v>
      </c>
      <c r="B14" s="64" t="s">
        <v>7</v>
      </c>
      <c r="C14" s="60" t="s">
        <v>202</v>
      </c>
      <c r="D14" s="64" t="s">
        <v>158</v>
      </c>
      <c r="E14" s="60" t="s">
        <v>159</v>
      </c>
      <c r="F14" s="65">
        <v>35400000</v>
      </c>
      <c r="G14" s="23">
        <v>1930043</v>
      </c>
      <c r="H14" s="65">
        <f t="shared" si="0"/>
        <v>33469957</v>
      </c>
      <c r="I14" s="65">
        <f t="shared" si="1"/>
        <v>5.4520988700564974</v>
      </c>
    </row>
    <row r="15" spans="1:9" ht="22.5">
      <c r="A15" s="64" t="s">
        <v>6</v>
      </c>
      <c r="B15" s="64" t="s">
        <v>7</v>
      </c>
      <c r="C15" s="60" t="s">
        <v>202</v>
      </c>
      <c r="D15" s="64" t="s">
        <v>211</v>
      </c>
      <c r="E15" s="60" t="s">
        <v>166</v>
      </c>
      <c r="F15" s="65">
        <v>2000000</v>
      </c>
      <c r="G15" s="23">
        <v>0</v>
      </c>
      <c r="H15" s="65">
        <f t="shared" si="0"/>
        <v>2000000</v>
      </c>
      <c r="I15" s="65">
        <f t="shared" si="1"/>
        <v>0</v>
      </c>
    </row>
    <row r="16" spans="1:9" ht="22.5">
      <c r="A16" s="64" t="s">
        <v>6</v>
      </c>
      <c r="B16" s="64" t="s">
        <v>7</v>
      </c>
      <c r="C16" s="60" t="s">
        <v>202</v>
      </c>
      <c r="D16" s="64" t="s">
        <v>169</v>
      </c>
      <c r="E16" s="60" t="s">
        <v>212</v>
      </c>
      <c r="F16" s="65">
        <v>10500000</v>
      </c>
      <c r="G16" s="69">
        <v>0</v>
      </c>
      <c r="H16" s="65">
        <f t="shared" si="0"/>
        <v>10500000</v>
      </c>
      <c r="I16" s="65">
        <f t="shared" si="1"/>
        <v>0</v>
      </c>
    </row>
    <row r="17" spans="1:9">
      <c r="A17" s="64" t="s">
        <v>6</v>
      </c>
      <c r="B17" s="64" t="s">
        <v>175</v>
      </c>
      <c r="C17" s="70" t="s">
        <v>176</v>
      </c>
      <c r="D17" s="64" t="s">
        <v>110</v>
      </c>
      <c r="E17" s="60" t="s">
        <v>111</v>
      </c>
      <c r="F17" s="65">
        <v>9000000</v>
      </c>
      <c r="G17" s="69">
        <v>1400559</v>
      </c>
      <c r="H17" s="65">
        <f t="shared" si="0"/>
        <v>7599441</v>
      </c>
      <c r="I17" s="65">
        <f t="shared" si="1"/>
        <v>15.561766666666665</v>
      </c>
    </row>
    <row r="18" spans="1:9">
      <c r="A18" s="64" t="s">
        <v>6</v>
      </c>
      <c r="B18" s="64" t="s">
        <v>175</v>
      </c>
      <c r="C18" s="70" t="s">
        <v>176</v>
      </c>
      <c r="D18" s="64" t="s">
        <v>138</v>
      </c>
      <c r="E18" s="60" t="s">
        <v>139</v>
      </c>
      <c r="F18" s="65">
        <v>5400000</v>
      </c>
      <c r="G18" s="69">
        <v>110131</v>
      </c>
      <c r="H18" s="65">
        <f t="shared" si="0"/>
        <v>5289869</v>
      </c>
      <c r="I18" s="65">
        <f t="shared" si="1"/>
        <v>2.039462962962963</v>
      </c>
    </row>
    <row r="19" spans="1:9">
      <c r="A19" s="64" t="s">
        <v>6</v>
      </c>
      <c r="B19" s="64" t="s">
        <v>177</v>
      </c>
      <c r="C19" s="70" t="s">
        <v>178</v>
      </c>
      <c r="D19" s="64" t="s">
        <v>94</v>
      </c>
      <c r="E19" s="60" t="s">
        <v>95</v>
      </c>
      <c r="F19" s="65">
        <v>3400000</v>
      </c>
      <c r="G19" s="69">
        <v>498915</v>
      </c>
      <c r="H19" s="65">
        <f t="shared" si="0"/>
        <v>2901085</v>
      </c>
      <c r="I19" s="65">
        <f t="shared" si="1"/>
        <v>14.673970588235294</v>
      </c>
    </row>
    <row r="20" spans="1:9">
      <c r="A20" s="64" t="s">
        <v>6</v>
      </c>
      <c r="B20" s="64" t="s">
        <v>177</v>
      </c>
      <c r="C20" s="70" t="s">
        <v>178</v>
      </c>
      <c r="D20" s="64" t="s">
        <v>158</v>
      </c>
      <c r="E20" s="60" t="s">
        <v>159</v>
      </c>
      <c r="F20" s="65">
        <v>600000</v>
      </c>
      <c r="G20" s="23">
        <v>0</v>
      </c>
      <c r="H20" s="65">
        <f t="shared" si="0"/>
        <v>600000</v>
      </c>
      <c r="I20" s="65">
        <f t="shared" si="1"/>
        <v>0</v>
      </c>
    </row>
    <row r="21" spans="1:9">
      <c r="A21" s="64" t="s">
        <v>6</v>
      </c>
      <c r="B21" s="64" t="s">
        <v>177</v>
      </c>
      <c r="C21" s="70" t="s">
        <v>178</v>
      </c>
      <c r="D21" s="64" t="s">
        <v>180</v>
      </c>
      <c r="E21" s="60" t="s">
        <v>181</v>
      </c>
      <c r="F21" s="65">
        <v>3000000</v>
      </c>
      <c r="G21" s="23">
        <v>660764</v>
      </c>
      <c r="H21" s="65">
        <f t="shared" si="0"/>
        <v>2339236</v>
      </c>
      <c r="I21" s="65">
        <f t="shared" si="1"/>
        <v>22.025466666666667</v>
      </c>
    </row>
    <row r="22" spans="1:9">
      <c r="A22" s="64" t="s">
        <v>6</v>
      </c>
      <c r="B22" s="64" t="s">
        <v>184</v>
      </c>
      <c r="C22" s="70" t="s">
        <v>185</v>
      </c>
      <c r="D22" s="64" t="s">
        <v>73</v>
      </c>
      <c r="E22" s="60" t="s">
        <v>74</v>
      </c>
      <c r="F22" s="65">
        <v>300000</v>
      </c>
      <c r="G22" s="23">
        <v>23600</v>
      </c>
      <c r="H22" s="65">
        <f t="shared" si="0"/>
        <v>276400</v>
      </c>
      <c r="I22" s="65">
        <f t="shared" si="1"/>
        <v>7.8666666666666663</v>
      </c>
    </row>
    <row r="23" spans="1:9">
      <c r="A23" s="64" t="s">
        <v>6</v>
      </c>
      <c r="B23" s="64" t="s">
        <v>184</v>
      </c>
      <c r="C23" s="70" t="s">
        <v>185</v>
      </c>
      <c r="D23" s="64" t="s">
        <v>94</v>
      </c>
      <c r="E23" s="60" t="s">
        <v>95</v>
      </c>
      <c r="F23" s="65">
        <v>2500000</v>
      </c>
      <c r="G23" s="23">
        <v>0</v>
      </c>
      <c r="H23" s="65">
        <f t="shared" si="0"/>
        <v>2500000</v>
      </c>
      <c r="I23" s="65">
        <f t="shared" si="1"/>
        <v>0</v>
      </c>
    </row>
    <row r="24" spans="1:9">
      <c r="A24" s="64" t="s">
        <v>6</v>
      </c>
      <c r="B24" s="64" t="s">
        <v>184</v>
      </c>
      <c r="C24" s="70" t="s">
        <v>185</v>
      </c>
      <c r="D24" s="64">
        <v>425</v>
      </c>
      <c r="E24" s="60" t="s">
        <v>111</v>
      </c>
      <c r="F24" s="65">
        <v>1500000</v>
      </c>
      <c r="G24" s="23">
        <v>48745</v>
      </c>
      <c r="H24" s="65">
        <f t="shared" si="0"/>
        <v>1451255</v>
      </c>
      <c r="I24" s="65">
        <f t="shared" si="1"/>
        <v>3.2496666666666667</v>
      </c>
    </row>
    <row r="25" spans="1:9">
      <c r="A25" s="64">
        <v>630</v>
      </c>
      <c r="B25" s="64">
        <v>23</v>
      </c>
      <c r="C25" s="70" t="s">
        <v>185</v>
      </c>
      <c r="D25" s="64">
        <v>426</v>
      </c>
      <c r="E25" s="60" t="s">
        <v>139</v>
      </c>
      <c r="F25" s="65">
        <v>1000000</v>
      </c>
      <c r="G25" s="23">
        <v>12000</v>
      </c>
      <c r="H25" s="65">
        <f t="shared" si="0"/>
        <v>988000</v>
      </c>
      <c r="I25" s="65">
        <f t="shared" si="1"/>
        <v>1.2</v>
      </c>
    </row>
    <row r="26" spans="1:9">
      <c r="A26" s="64">
        <v>630</v>
      </c>
      <c r="B26" s="64">
        <v>23</v>
      </c>
      <c r="C26" s="70" t="s">
        <v>185</v>
      </c>
      <c r="D26" s="64">
        <v>480</v>
      </c>
      <c r="E26" s="60" t="s">
        <v>159</v>
      </c>
      <c r="F26" s="65">
        <v>1600000</v>
      </c>
      <c r="G26" s="23">
        <v>319325</v>
      </c>
      <c r="H26" s="65">
        <f>F26-G26</f>
        <v>1280675</v>
      </c>
      <c r="I26" s="65">
        <f>G26/F26*100</f>
        <v>19.957812499999999</v>
      </c>
    </row>
    <row r="27" spans="1:9">
      <c r="A27" s="64">
        <v>630</v>
      </c>
      <c r="B27" s="64">
        <v>23</v>
      </c>
      <c r="C27" s="70" t="s">
        <v>185</v>
      </c>
      <c r="D27" s="64">
        <v>483</v>
      </c>
      <c r="E27" s="60" t="s">
        <v>166</v>
      </c>
      <c r="F27" s="65">
        <v>500000</v>
      </c>
      <c r="G27" s="23">
        <v>0</v>
      </c>
      <c r="H27" s="65">
        <f>F27-G27</f>
        <v>500000</v>
      </c>
      <c r="I27" s="65">
        <f>G27/F27*100</f>
        <v>0</v>
      </c>
    </row>
    <row r="28" spans="1:9" ht="22.5">
      <c r="A28" s="64">
        <v>630</v>
      </c>
      <c r="B28" s="64">
        <v>23</v>
      </c>
      <c r="C28" s="70" t="s">
        <v>185</v>
      </c>
      <c r="D28" s="64">
        <v>485</v>
      </c>
      <c r="E28" s="60" t="s">
        <v>212</v>
      </c>
      <c r="F28" s="65">
        <v>500000</v>
      </c>
      <c r="G28" s="23">
        <v>0</v>
      </c>
      <c r="H28" s="65">
        <f>F28-G28</f>
        <v>500000</v>
      </c>
      <c r="I28" s="65">
        <f>G28/F28*100</f>
        <v>0</v>
      </c>
    </row>
    <row r="29" spans="1:9">
      <c r="A29" s="64">
        <v>25</v>
      </c>
      <c r="B29" s="64" t="s">
        <v>188</v>
      </c>
      <c r="C29" s="60" t="s">
        <v>189</v>
      </c>
      <c r="D29" s="64" t="s">
        <v>33</v>
      </c>
      <c r="E29" s="60" t="s">
        <v>34</v>
      </c>
      <c r="F29" s="65">
        <v>2300000</v>
      </c>
      <c r="G29" s="69">
        <v>195042</v>
      </c>
      <c r="H29" s="65">
        <f t="shared" si="0"/>
        <v>2104958</v>
      </c>
      <c r="I29" s="65">
        <f t="shared" si="1"/>
        <v>8.4800869565217383</v>
      </c>
    </row>
    <row r="30" spans="1:9">
      <c r="A30" s="64">
        <v>630</v>
      </c>
      <c r="B30" s="64" t="s">
        <v>188</v>
      </c>
      <c r="C30" s="60" t="s">
        <v>189</v>
      </c>
      <c r="D30" s="64" t="s">
        <v>94</v>
      </c>
      <c r="E30" s="60" t="s">
        <v>95</v>
      </c>
      <c r="F30" s="65">
        <v>1500000</v>
      </c>
      <c r="G30" s="69">
        <v>289100</v>
      </c>
      <c r="H30" s="65">
        <f t="shared" si="0"/>
        <v>1210900</v>
      </c>
      <c r="I30" s="65">
        <f t="shared" si="1"/>
        <v>19.273333333333333</v>
      </c>
    </row>
    <row r="31" spans="1:9">
      <c r="A31" s="64" t="s">
        <v>6</v>
      </c>
      <c r="B31" s="64" t="s">
        <v>188</v>
      </c>
      <c r="C31" s="60" t="s">
        <v>189</v>
      </c>
      <c r="D31" s="64" t="s">
        <v>110</v>
      </c>
      <c r="E31" s="60" t="s">
        <v>111</v>
      </c>
      <c r="F31" s="65">
        <v>2150000</v>
      </c>
      <c r="G31" s="69">
        <v>143123</v>
      </c>
      <c r="H31" s="65">
        <f t="shared" si="0"/>
        <v>2006877</v>
      </c>
      <c r="I31" s="65">
        <f t="shared" si="1"/>
        <v>6.6568837209302334</v>
      </c>
    </row>
    <row r="32" spans="1:9">
      <c r="A32" s="64" t="s">
        <v>6</v>
      </c>
      <c r="B32" s="64" t="s">
        <v>188</v>
      </c>
      <c r="C32" s="60" t="s">
        <v>189</v>
      </c>
      <c r="D32" s="64" t="s">
        <v>138</v>
      </c>
      <c r="E32" s="60" t="s">
        <v>139</v>
      </c>
      <c r="F32" s="65">
        <v>1400000</v>
      </c>
      <c r="G32" s="69">
        <v>179444</v>
      </c>
      <c r="H32" s="65">
        <f t="shared" si="0"/>
        <v>1220556</v>
      </c>
      <c r="I32" s="65">
        <f t="shared" si="1"/>
        <v>12.817428571428572</v>
      </c>
    </row>
    <row r="33" spans="1:9" ht="22.5">
      <c r="A33" s="64" t="s">
        <v>6</v>
      </c>
      <c r="B33" s="64" t="s">
        <v>188</v>
      </c>
      <c r="C33" s="60" t="s">
        <v>189</v>
      </c>
      <c r="D33" s="64" t="s">
        <v>169</v>
      </c>
      <c r="E33" s="60" t="s">
        <v>170</v>
      </c>
      <c r="F33" s="65">
        <v>3000000</v>
      </c>
      <c r="G33" s="69">
        <v>0</v>
      </c>
      <c r="H33" s="65">
        <f t="shared" si="0"/>
        <v>3000000</v>
      </c>
      <c r="I33" s="65">
        <f t="shared" si="1"/>
        <v>0</v>
      </c>
    </row>
    <row r="34" spans="1:9">
      <c r="A34" s="64" t="s">
        <v>6</v>
      </c>
      <c r="B34" s="64" t="s">
        <v>195</v>
      </c>
      <c r="C34" s="60" t="s">
        <v>196</v>
      </c>
      <c r="D34" s="64">
        <v>420</v>
      </c>
      <c r="E34" s="60" t="s">
        <v>34</v>
      </c>
      <c r="F34" s="65">
        <v>1000000</v>
      </c>
      <c r="G34" s="23">
        <f>[2]ПОСТАВКА!G150</f>
        <v>0</v>
      </c>
      <c r="H34" s="65">
        <f t="shared" si="0"/>
        <v>1000000</v>
      </c>
      <c r="I34" s="65">
        <f t="shared" si="1"/>
        <v>0</v>
      </c>
    </row>
    <row r="35" spans="1:9">
      <c r="A35" s="64" t="s">
        <v>6</v>
      </c>
      <c r="B35" s="64" t="s">
        <v>195</v>
      </c>
      <c r="C35" s="60" t="s">
        <v>196</v>
      </c>
      <c r="D35" s="64" t="s">
        <v>110</v>
      </c>
      <c r="E35" s="60" t="s">
        <v>111</v>
      </c>
      <c r="F35" s="65">
        <v>10000000</v>
      </c>
      <c r="G35" s="23">
        <f>[2]ПОСТАВКА!G152</f>
        <v>0</v>
      </c>
      <c r="H35" s="65">
        <f t="shared" si="0"/>
        <v>10000000</v>
      </c>
      <c r="I35" s="65">
        <f t="shared" si="1"/>
        <v>0</v>
      </c>
    </row>
    <row r="36" spans="1:9">
      <c r="A36" s="64">
        <v>630</v>
      </c>
      <c r="B36" s="64">
        <v>27</v>
      </c>
      <c r="C36" s="60" t="s">
        <v>196</v>
      </c>
      <c r="D36" s="64">
        <v>426</v>
      </c>
      <c r="E36" s="60" t="s">
        <v>139</v>
      </c>
      <c r="F36" s="65">
        <v>2000000</v>
      </c>
      <c r="G36" s="23">
        <v>0</v>
      </c>
      <c r="H36" s="65">
        <f>F36-G36</f>
        <v>2000000</v>
      </c>
      <c r="I36" s="65">
        <f>G36/F36*100</f>
        <v>0</v>
      </c>
    </row>
    <row r="37" spans="1:9" ht="22.5">
      <c r="A37" s="64">
        <v>785</v>
      </c>
      <c r="B37" s="64">
        <v>28</v>
      </c>
      <c r="C37" s="60" t="s">
        <v>197</v>
      </c>
      <c r="D37" s="64">
        <v>420</v>
      </c>
      <c r="E37" s="60" t="s">
        <v>34</v>
      </c>
      <c r="F37" s="65">
        <v>900000</v>
      </c>
      <c r="G37" s="32">
        <v>518941</v>
      </c>
      <c r="H37" s="65">
        <f>F37-G37</f>
        <v>381059</v>
      </c>
      <c r="I37" s="65">
        <f>G37/F37*100</f>
        <v>57.660111111111114</v>
      </c>
    </row>
    <row r="38" spans="1:9" ht="22.5">
      <c r="A38" s="64" t="s">
        <v>198</v>
      </c>
      <c r="B38" s="64">
        <v>28</v>
      </c>
      <c r="C38" s="60" t="s">
        <v>197</v>
      </c>
      <c r="D38" s="64">
        <v>424</v>
      </c>
      <c r="E38" s="60" t="s">
        <v>95</v>
      </c>
      <c r="F38" s="65">
        <v>260000</v>
      </c>
      <c r="G38" s="32">
        <v>62499</v>
      </c>
      <c r="H38" s="65">
        <f t="shared" ref="H38:H41" si="2">F38-G38</f>
        <v>197501</v>
      </c>
      <c r="I38" s="65">
        <f t="shared" ref="I38:I43" si="3">G38/F38*100</f>
        <v>24.038076923076922</v>
      </c>
    </row>
    <row r="39" spans="1:9" ht="22.5">
      <c r="A39" s="64">
        <v>785</v>
      </c>
      <c r="B39" s="64">
        <v>28</v>
      </c>
      <c r="C39" s="60" t="s">
        <v>197</v>
      </c>
      <c r="D39" s="64">
        <v>425</v>
      </c>
      <c r="E39" s="60" t="s">
        <v>111</v>
      </c>
      <c r="F39" s="65">
        <v>1400000</v>
      </c>
      <c r="G39" s="69">
        <v>0</v>
      </c>
      <c r="H39" s="65">
        <f>F39-G39</f>
        <v>1400000</v>
      </c>
      <c r="I39" s="65">
        <f>G39/F39*100</f>
        <v>0</v>
      </c>
    </row>
    <row r="40" spans="1:9" ht="22.5">
      <c r="A40" s="64" t="s">
        <v>198</v>
      </c>
      <c r="B40" s="64">
        <v>28</v>
      </c>
      <c r="C40" s="60" t="s">
        <v>197</v>
      </c>
      <c r="D40" s="64">
        <v>426</v>
      </c>
      <c r="E40" s="60" t="s">
        <v>139</v>
      </c>
      <c r="F40" s="65">
        <v>300000</v>
      </c>
      <c r="G40" s="69">
        <v>77680</v>
      </c>
      <c r="H40" s="65">
        <f t="shared" si="2"/>
        <v>222320</v>
      </c>
      <c r="I40" s="65">
        <f t="shared" si="3"/>
        <v>25.893333333333334</v>
      </c>
    </row>
    <row r="41" spans="1:9" ht="22.5">
      <c r="A41" s="64" t="s">
        <v>198</v>
      </c>
      <c r="B41" s="64">
        <v>28</v>
      </c>
      <c r="C41" s="60" t="s">
        <v>197</v>
      </c>
      <c r="D41" s="64">
        <v>427</v>
      </c>
      <c r="E41" s="60" t="s">
        <v>150</v>
      </c>
      <c r="F41" s="65">
        <v>1090000</v>
      </c>
      <c r="G41" s="69">
        <v>926495</v>
      </c>
      <c r="H41" s="65">
        <f t="shared" si="2"/>
        <v>163505</v>
      </c>
      <c r="I41" s="65">
        <f t="shared" si="3"/>
        <v>84.999541284403662</v>
      </c>
    </row>
    <row r="42" spans="1:9" ht="22.5">
      <c r="A42" s="64">
        <v>785</v>
      </c>
      <c r="B42" s="64">
        <v>28</v>
      </c>
      <c r="C42" s="60" t="s">
        <v>197</v>
      </c>
      <c r="D42" s="64">
        <v>480</v>
      </c>
      <c r="E42" s="60" t="s">
        <v>159</v>
      </c>
      <c r="F42" s="65">
        <v>9600000</v>
      </c>
      <c r="G42" s="32">
        <v>0</v>
      </c>
      <c r="H42" s="65">
        <f>F42-G42</f>
        <v>9600000</v>
      </c>
      <c r="I42" s="65">
        <f>G42/F42*100</f>
        <v>0</v>
      </c>
    </row>
    <row r="43" spans="1:9" ht="22.5">
      <c r="A43" s="64">
        <v>785</v>
      </c>
      <c r="B43" s="64">
        <v>28</v>
      </c>
      <c r="C43" s="60" t="s">
        <v>197</v>
      </c>
      <c r="D43" s="64">
        <v>485</v>
      </c>
      <c r="E43" s="60" t="s">
        <v>207</v>
      </c>
      <c r="F43" s="65">
        <v>5650000</v>
      </c>
      <c r="G43" s="32">
        <v>0</v>
      </c>
      <c r="H43" s="65">
        <f>F43-G43</f>
        <v>5650000</v>
      </c>
      <c r="I43" s="65">
        <f t="shared" si="3"/>
        <v>0</v>
      </c>
    </row>
    <row r="44" spans="1:9">
      <c r="A44" s="91" t="s">
        <v>201</v>
      </c>
      <c r="B44" s="94"/>
      <c r="C44" s="94"/>
      <c r="D44" s="94"/>
      <c r="E44" s="95"/>
      <c r="F44" s="67">
        <f>SUM(F3:F43)</f>
        <v>1005900000</v>
      </c>
      <c r="G44" s="66">
        <f>SUM(G3:G43)</f>
        <v>257418476</v>
      </c>
      <c r="H44" s="67">
        <f>SUM(F44-G44)</f>
        <v>748481524</v>
      </c>
      <c r="I44" s="67">
        <f>G44/F44*100</f>
        <v>25.590861517049408</v>
      </c>
    </row>
    <row r="46" spans="1:9">
      <c r="C46" t="s">
        <v>215</v>
      </c>
    </row>
    <row r="47" spans="1:9">
      <c r="C47" t="s">
        <v>216</v>
      </c>
    </row>
    <row r="48" spans="1:9">
      <c r="C48" t="s">
        <v>217</v>
      </c>
    </row>
  </sheetData>
  <protectedRanges>
    <protectedRange sqref="A1" name="Range1_1_1_1"/>
  </protectedRanges>
  <mergeCells count="4">
    <mergeCell ref="A1:I1"/>
    <mergeCell ref="B2:C2"/>
    <mergeCell ref="D2:E2"/>
    <mergeCell ref="A44:E4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БУЏЕТ 2025</vt:lpstr>
      <vt:lpstr>ПОСТАВКА</vt:lpstr>
      <vt:lpstr>ИЗВРШУВАЊЕ</vt:lpstr>
      <vt:lpstr>31.01.2025</vt:lpstr>
      <vt:lpstr>28.02.2025</vt:lpstr>
      <vt:lpstr>31.03.2025</vt:lpstr>
      <vt:lpstr>30.04.2025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Tasevska</dc:creator>
  <cp:lastModifiedBy>Biljana Doncevska</cp:lastModifiedBy>
  <cp:lastPrinted>2025-05-12T07:22:08Z</cp:lastPrinted>
  <dcterms:created xsi:type="dcterms:W3CDTF">2025-01-08T10:08:25Z</dcterms:created>
  <dcterms:modified xsi:type="dcterms:W3CDTF">2025-05-14T12:11:52Z</dcterms:modified>
</cp:coreProperties>
</file>