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tasevska\Documents\2023\"/>
    </mc:Choice>
  </mc:AlternateContent>
  <bookViews>
    <workbookView xWindow="-120" yWindow="-120" windowWidth="29040" windowHeight="15840" firstSheet="3" activeTab="13"/>
  </bookViews>
  <sheets>
    <sheet name="БУЏЕТ" sheetId="1" r:id="rId1"/>
    <sheet name="ПОСТАВКА" sheetId="2" r:id="rId2"/>
    <sheet name="31.01.2023" sheetId="4" r:id="rId3"/>
    <sheet name="28.02.2023" sheetId="5" r:id="rId4"/>
    <sheet name="31.03.2023" sheetId="6" r:id="rId5"/>
    <sheet name="30.04.2023" sheetId="7" r:id="rId6"/>
    <sheet name="30.05.2023" sheetId="8" r:id="rId7"/>
    <sheet name="30.06.2023" sheetId="9" r:id="rId8"/>
    <sheet name="31.07.2023" sheetId="10" r:id="rId9"/>
    <sheet name="31.08.2023" sheetId="11" r:id="rId10"/>
    <sheet name="30.09.2023" sheetId="12" r:id="rId11"/>
    <sheet name="31.10.2023" sheetId="14" r:id="rId12"/>
    <sheet name="30.11.2023" sheetId="17" r:id="rId13"/>
    <sheet name="31.12.2023" sheetId="18" r:id="rId14"/>
  </sheets>
  <definedNames>
    <definedName name="_xlnm._FilterDatabase" localSheetId="1" hidden="1">ПОСТАВКА!$A$3:$I$183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7" l="1"/>
  <c r="F25" i="17"/>
  <c r="F19" i="17"/>
  <c r="F15" i="17"/>
  <c r="F13" i="17"/>
  <c r="F9" i="17"/>
  <c r="F5" i="17"/>
  <c r="F32" i="14"/>
  <c r="F25" i="14"/>
  <c r="F19" i="14"/>
  <c r="F15" i="14"/>
  <c r="F13" i="14"/>
  <c r="F9" i="14"/>
  <c r="F5" i="14"/>
  <c r="F32" i="12"/>
  <c r="F25" i="12"/>
  <c r="F19" i="12"/>
  <c r="F15" i="12"/>
  <c r="F14" i="12"/>
  <c r="F13" i="12"/>
  <c r="F9" i="12"/>
  <c r="F5" i="12"/>
  <c r="F32" i="11"/>
  <c r="F25" i="11"/>
  <c r="F19" i="11"/>
  <c r="F18" i="11"/>
  <c r="F17" i="11"/>
  <c r="F16" i="11"/>
  <c r="F15" i="11"/>
  <c r="F14" i="11"/>
  <c r="F13" i="11"/>
  <c r="F9" i="11"/>
  <c r="F8" i="11"/>
  <c r="F5" i="11"/>
  <c r="F4" i="11"/>
  <c r="F3" i="11"/>
  <c r="F32" i="10"/>
  <c r="F25" i="10"/>
  <c r="F19" i="10"/>
  <c r="F18" i="10"/>
  <c r="F17" i="10"/>
  <c r="F16" i="10"/>
  <c r="F15" i="10"/>
  <c r="F14" i="10"/>
  <c r="F13" i="10"/>
  <c r="F9" i="10"/>
  <c r="F8" i="10"/>
  <c r="F5" i="10"/>
  <c r="F4" i="10"/>
  <c r="F3" i="10"/>
  <c r="F40" i="9"/>
  <c r="F36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40" i="8"/>
  <c r="F36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40" i="7"/>
  <c r="F36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" i="4"/>
  <c r="F4" i="4" l="1"/>
  <c r="F5" i="4"/>
  <c r="F6" i="4"/>
  <c r="F7" i="4"/>
  <c r="F8" i="4"/>
  <c r="F9" i="4"/>
  <c r="F10" i="4"/>
  <c r="F11" i="4"/>
  <c r="F12" i="4"/>
  <c r="F13" i="4"/>
  <c r="F14" i="4"/>
  <c r="F16" i="4"/>
  <c r="F18" i="4"/>
  <c r="F17" i="4"/>
  <c r="F19" i="4"/>
  <c r="G38" i="18" l="1"/>
  <c r="I37" i="18"/>
  <c r="H37" i="18"/>
  <c r="H36" i="18"/>
  <c r="I35" i="18"/>
  <c r="H35" i="18"/>
  <c r="I34" i="18"/>
  <c r="H34" i="18"/>
  <c r="I33" i="18"/>
  <c r="H33" i="18"/>
  <c r="I32" i="18"/>
  <c r="H32" i="18"/>
  <c r="I31" i="18"/>
  <c r="I30" i="18"/>
  <c r="H30" i="18"/>
  <c r="F29" i="18"/>
  <c r="I29" i="18" s="1"/>
  <c r="F28" i="18"/>
  <c r="I28" i="18" s="1"/>
  <c r="I27" i="18"/>
  <c r="I26" i="18"/>
  <c r="I25" i="18"/>
  <c r="I24" i="18"/>
  <c r="I23" i="18"/>
  <c r="I22" i="18"/>
  <c r="F21" i="18"/>
  <c r="I21" i="18" s="1"/>
  <c r="I20" i="18"/>
  <c r="H20" i="18"/>
  <c r="F19" i="18"/>
  <c r="I19" i="18" s="1"/>
  <c r="I18" i="18"/>
  <c r="I17" i="18"/>
  <c r="I16" i="18"/>
  <c r="F15" i="18"/>
  <c r="I15" i="18" s="1"/>
  <c r="I14" i="18"/>
  <c r="H14" i="18"/>
  <c r="F13" i="18"/>
  <c r="H13" i="18" s="1"/>
  <c r="I12" i="18"/>
  <c r="H12" i="18"/>
  <c r="I11" i="18"/>
  <c r="H11" i="18"/>
  <c r="I10" i="18"/>
  <c r="H10" i="18"/>
  <c r="F9" i="18"/>
  <c r="H9" i="18" s="1"/>
  <c r="H8" i="18"/>
  <c r="I7" i="18"/>
  <c r="H7" i="18"/>
  <c r="I6" i="18"/>
  <c r="H6" i="18"/>
  <c r="I5" i="18"/>
  <c r="I4" i="18"/>
  <c r="I3" i="18"/>
  <c r="I9" i="18" l="1"/>
  <c r="H31" i="18"/>
  <c r="H3" i="18"/>
  <c r="I8" i="18"/>
  <c r="I13" i="18"/>
  <c r="I36" i="18"/>
  <c r="H4" i="18"/>
  <c r="H16" i="18"/>
  <c r="H18" i="18"/>
  <c r="H21" i="18"/>
  <c r="H23" i="18"/>
  <c r="H25" i="18"/>
  <c r="H27" i="18"/>
  <c r="H29" i="18"/>
  <c r="F38" i="18"/>
  <c r="H38" i="18" s="1"/>
  <c r="H5" i="18"/>
  <c r="H15" i="18"/>
  <c r="H17" i="18"/>
  <c r="H19" i="18"/>
  <c r="H22" i="18"/>
  <c r="H24" i="18"/>
  <c r="H26" i="18"/>
  <c r="H28" i="18"/>
  <c r="G42" i="17"/>
  <c r="I41" i="17"/>
  <c r="H41" i="17"/>
  <c r="I40" i="17"/>
  <c r="I39" i="17"/>
  <c r="H39" i="17"/>
  <c r="I38" i="17"/>
  <c r="H38" i="17"/>
  <c r="I37" i="17"/>
  <c r="H37" i="17"/>
  <c r="I36" i="17"/>
  <c r="H36" i="17"/>
  <c r="I35" i="17"/>
  <c r="I34" i="17"/>
  <c r="H34" i="17"/>
  <c r="H33" i="17"/>
  <c r="I32" i="17"/>
  <c r="H31" i="17"/>
  <c r="I30" i="17"/>
  <c r="H29" i="17"/>
  <c r="I28" i="17"/>
  <c r="H27" i="17"/>
  <c r="I26" i="17"/>
  <c r="H25" i="17"/>
  <c r="I24" i="17"/>
  <c r="H23" i="17"/>
  <c r="I22" i="17"/>
  <c r="H22" i="17"/>
  <c r="I21" i="17"/>
  <c r="H21" i="17"/>
  <c r="I20" i="17"/>
  <c r="H20" i="17"/>
  <c r="I19" i="17"/>
  <c r="H18" i="17"/>
  <c r="I17" i="17"/>
  <c r="H16" i="17"/>
  <c r="I15" i="17"/>
  <c r="I14" i="17"/>
  <c r="H14" i="17"/>
  <c r="I13" i="17"/>
  <c r="I12" i="17"/>
  <c r="H12" i="17"/>
  <c r="I11" i="17"/>
  <c r="H11" i="17"/>
  <c r="I10" i="17"/>
  <c r="H10" i="17"/>
  <c r="H9" i="17"/>
  <c r="I8" i="17"/>
  <c r="I7" i="17"/>
  <c r="H7" i="17"/>
  <c r="I6" i="17"/>
  <c r="H6" i="17"/>
  <c r="I5" i="17"/>
  <c r="I4" i="17"/>
  <c r="I3" i="17"/>
  <c r="I23" i="17" l="1"/>
  <c r="I9" i="17"/>
  <c r="I31" i="17"/>
  <c r="I16" i="17"/>
  <c r="I38" i="18"/>
  <c r="I33" i="17"/>
  <c r="I29" i="17"/>
  <c r="I27" i="17"/>
  <c r="I25" i="17"/>
  <c r="I18" i="17"/>
  <c r="H3" i="17"/>
  <c r="H5" i="17"/>
  <c r="F42" i="17"/>
  <c r="H42" i="17" s="1"/>
  <c r="H8" i="17"/>
  <c r="H13" i="17"/>
  <c r="H15" i="17"/>
  <c r="H17" i="17"/>
  <c r="H19" i="17"/>
  <c r="H24" i="17"/>
  <c r="H26" i="17"/>
  <c r="H28" i="17"/>
  <c r="H30" i="17"/>
  <c r="H32" i="17"/>
  <c r="H40" i="17"/>
  <c r="H4" i="17"/>
  <c r="H35" i="17"/>
  <c r="I39" i="14"/>
  <c r="I36" i="14"/>
  <c r="I34" i="14"/>
  <c r="I42" i="17" l="1"/>
  <c r="C46" i="14"/>
  <c r="C45" i="14"/>
  <c r="C44" i="14"/>
  <c r="G42" i="14"/>
  <c r="I41" i="14"/>
  <c r="H41" i="14"/>
  <c r="I40" i="14"/>
  <c r="H39" i="14"/>
  <c r="I38" i="14"/>
  <c r="H38" i="14"/>
  <c r="I37" i="14"/>
  <c r="H37" i="14"/>
  <c r="H36" i="14"/>
  <c r="I35" i="14"/>
  <c r="H34" i="14"/>
  <c r="I33" i="14"/>
  <c r="I32" i="14"/>
  <c r="I31" i="14"/>
  <c r="I30" i="14"/>
  <c r="I29" i="14"/>
  <c r="H28" i="14"/>
  <c r="I27" i="14"/>
  <c r="I26" i="14"/>
  <c r="I25" i="14"/>
  <c r="I24" i="14"/>
  <c r="I23" i="14"/>
  <c r="I22" i="14"/>
  <c r="H22" i="14"/>
  <c r="I21" i="14"/>
  <c r="H21" i="14"/>
  <c r="I20" i="14"/>
  <c r="H20" i="14"/>
  <c r="H19" i="14"/>
  <c r="I18" i="14"/>
  <c r="I17" i="14"/>
  <c r="I16" i="14"/>
  <c r="I15" i="14"/>
  <c r="I14" i="14"/>
  <c r="I13" i="14"/>
  <c r="I12" i="14"/>
  <c r="H12" i="14"/>
  <c r="I11" i="14"/>
  <c r="H11" i="14"/>
  <c r="I10" i="14"/>
  <c r="H10" i="14"/>
  <c r="I9" i="14"/>
  <c r="H8" i="14"/>
  <c r="I7" i="14"/>
  <c r="H7" i="14"/>
  <c r="I6" i="14"/>
  <c r="H6" i="14"/>
  <c r="I4" i="14"/>
  <c r="H9" i="14" l="1"/>
  <c r="H16" i="14"/>
  <c r="H23" i="14"/>
  <c r="H27" i="14"/>
  <c r="H31" i="14"/>
  <c r="H40" i="14"/>
  <c r="H33" i="14"/>
  <c r="H29" i="14"/>
  <c r="H25" i="14"/>
  <c r="H18" i="14"/>
  <c r="H5" i="14"/>
  <c r="I5" i="14"/>
  <c r="H4" i="14"/>
  <c r="H14" i="14"/>
  <c r="F42" i="14"/>
  <c r="I42" i="14" s="1"/>
  <c r="H3" i="14"/>
  <c r="H13" i="14"/>
  <c r="I8" i="14"/>
  <c r="I19" i="14"/>
  <c r="I28" i="14"/>
  <c r="H15" i="14"/>
  <c r="H17" i="14"/>
  <c r="H24" i="14"/>
  <c r="H26" i="14"/>
  <c r="H30" i="14"/>
  <c r="H32" i="14"/>
  <c r="I3" i="14"/>
  <c r="H35" i="14"/>
  <c r="H138" i="2"/>
  <c r="H139" i="2"/>
  <c r="C44" i="12"/>
  <c r="C45" i="12"/>
  <c r="C46" i="12"/>
  <c r="I41" i="12"/>
  <c r="H41" i="12"/>
  <c r="H40" i="12"/>
  <c r="H39" i="12"/>
  <c r="I38" i="12"/>
  <c r="H38" i="12"/>
  <c r="I37" i="12"/>
  <c r="H37" i="12"/>
  <c r="H36" i="12"/>
  <c r="H35" i="12"/>
  <c r="H34" i="12"/>
  <c r="I33" i="12"/>
  <c r="H32" i="12"/>
  <c r="H31" i="12"/>
  <c r="I30" i="12"/>
  <c r="I29" i="12"/>
  <c r="I28" i="12"/>
  <c r="I27" i="12"/>
  <c r="I26" i="12"/>
  <c r="I25" i="12"/>
  <c r="I24" i="12"/>
  <c r="I23" i="12"/>
  <c r="I22" i="12"/>
  <c r="H22" i="12"/>
  <c r="I21" i="12"/>
  <c r="H21" i="12"/>
  <c r="I20" i="12"/>
  <c r="H20" i="12"/>
  <c r="I19" i="12"/>
  <c r="I18" i="12"/>
  <c r="I17" i="12"/>
  <c r="I16" i="12"/>
  <c r="I15" i="12"/>
  <c r="I14" i="12"/>
  <c r="I13" i="12"/>
  <c r="I12" i="12"/>
  <c r="H12" i="12"/>
  <c r="I11" i="12"/>
  <c r="H11" i="12"/>
  <c r="I10" i="12"/>
  <c r="H10" i="12"/>
  <c r="I9" i="12"/>
  <c r="I8" i="12"/>
  <c r="I7" i="12"/>
  <c r="H7" i="12"/>
  <c r="I6" i="12"/>
  <c r="H6" i="12"/>
  <c r="H5" i="12"/>
  <c r="I4" i="12"/>
  <c r="I3" i="12"/>
  <c r="I31" i="12" l="1"/>
  <c r="I35" i="12"/>
  <c r="H42" i="14"/>
  <c r="I40" i="12"/>
  <c r="H9" i="12"/>
  <c r="H14" i="12"/>
  <c r="H16" i="12"/>
  <c r="H18" i="12"/>
  <c r="H23" i="12"/>
  <c r="H25" i="12"/>
  <c r="H27" i="12"/>
  <c r="H29" i="12"/>
  <c r="I32" i="12"/>
  <c r="F42" i="12"/>
  <c r="H4" i="12"/>
  <c r="H3" i="12"/>
  <c r="H8" i="12"/>
  <c r="H13" i="12"/>
  <c r="H15" i="12"/>
  <c r="H17" i="12"/>
  <c r="H19" i="12"/>
  <c r="H24" i="12"/>
  <c r="H26" i="12"/>
  <c r="H28" i="12"/>
  <c r="H30" i="12"/>
  <c r="H33" i="12"/>
  <c r="G42" i="12"/>
  <c r="I41" i="11"/>
  <c r="H41" i="11"/>
  <c r="H40" i="11"/>
  <c r="H39" i="11"/>
  <c r="I38" i="11"/>
  <c r="H38" i="11"/>
  <c r="I37" i="11"/>
  <c r="H37" i="11"/>
  <c r="H36" i="11"/>
  <c r="I35" i="11"/>
  <c r="H34" i="11"/>
  <c r="I30" i="11"/>
  <c r="H29" i="11"/>
  <c r="I28" i="11"/>
  <c r="H27" i="11"/>
  <c r="I26" i="11"/>
  <c r="H25" i="11"/>
  <c r="I24" i="11"/>
  <c r="H23" i="11"/>
  <c r="I22" i="11"/>
  <c r="H22" i="11"/>
  <c r="I21" i="11"/>
  <c r="H21" i="11"/>
  <c r="I20" i="11"/>
  <c r="H20" i="11"/>
  <c r="I19" i="11"/>
  <c r="H18" i="11"/>
  <c r="I17" i="11"/>
  <c r="H16" i="11"/>
  <c r="I15" i="11"/>
  <c r="H14" i="11"/>
  <c r="I13" i="11"/>
  <c r="I12" i="11"/>
  <c r="H12" i="11"/>
  <c r="I11" i="11"/>
  <c r="H11" i="11"/>
  <c r="I10" i="11"/>
  <c r="H10" i="11"/>
  <c r="H9" i="11"/>
  <c r="I8" i="11"/>
  <c r="I7" i="11"/>
  <c r="H7" i="11"/>
  <c r="I6" i="11"/>
  <c r="H6" i="11"/>
  <c r="H5" i="11"/>
  <c r="H4" i="11"/>
  <c r="I3" i="11"/>
  <c r="I25" i="11" l="1"/>
  <c r="I23" i="11"/>
  <c r="I29" i="11"/>
  <c r="I27" i="11"/>
  <c r="H35" i="11"/>
  <c r="I14" i="11"/>
  <c r="I9" i="11"/>
  <c r="I16" i="11"/>
  <c r="H42" i="12"/>
  <c r="I42" i="12"/>
  <c r="I18" i="11"/>
  <c r="I4" i="11"/>
  <c r="I40" i="11"/>
  <c r="F42" i="11"/>
  <c r="H3" i="11"/>
  <c r="H8" i="11"/>
  <c r="H13" i="11"/>
  <c r="H15" i="11"/>
  <c r="H17" i="11"/>
  <c r="H19" i="11"/>
  <c r="H24" i="11"/>
  <c r="H26" i="11"/>
  <c r="H28" i="11"/>
  <c r="H30" i="11"/>
  <c r="L181" i="2"/>
  <c r="L179" i="2"/>
  <c r="L177" i="2"/>
  <c r="L174" i="2"/>
  <c r="L172" i="2"/>
  <c r="L169" i="2"/>
  <c r="L161" i="2"/>
  <c r="L154" i="2"/>
  <c r="L152" i="2"/>
  <c r="L150" i="2"/>
  <c r="L147" i="2"/>
  <c r="L142" i="2"/>
  <c r="L134" i="2"/>
  <c r="L131" i="2"/>
  <c r="L123" i="2"/>
  <c r="L121" i="2"/>
  <c r="L119" i="2"/>
  <c r="L117" i="2"/>
  <c r="L115" i="2"/>
  <c r="L113" i="2"/>
  <c r="L110" i="2"/>
  <c r="L108" i="2"/>
  <c r="L105" i="2"/>
  <c r="L103" i="2"/>
  <c r="L101" i="2"/>
  <c r="L97" i="2"/>
  <c r="L94" i="2"/>
  <c r="L88" i="2"/>
  <c r="L84" i="2"/>
  <c r="L82" i="2"/>
  <c r="L76" i="2"/>
  <c r="L60" i="2"/>
  <c r="L52" i="2"/>
  <c r="L39" i="2"/>
  <c r="L26" i="2"/>
  <c r="L18" i="2"/>
  <c r="L15" i="2"/>
  <c r="L10" i="2"/>
  <c r="L4" i="2"/>
  <c r="F108" i="2"/>
  <c r="H109" i="2"/>
  <c r="H107" i="2"/>
  <c r="H159" i="2"/>
  <c r="I20" i="10"/>
  <c r="H20" i="10"/>
  <c r="H41" i="10"/>
  <c r="I40" i="10"/>
  <c r="H39" i="10"/>
  <c r="I38" i="10"/>
  <c r="I37" i="10"/>
  <c r="H36" i="10"/>
  <c r="I35" i="10"/>
  <c r="H34" i="10"/>
  <c r="H30" i="10"/>
  <c r="I29" i="10"/>
  <c r="H28" i="10"/>
  <c r="I27" i="10"/>
  <c r="H26" i="10"/>
  <c r="I25" i="10"/>
  <c r="H24" i="10"/>
  <c r="I23" i="10"/>
  <c r="H22" i="10"/>
  <c r="I21" i="10"/>
  <c r="H19" i="10"/>
  <c r="I18" i="10"/>
  <c r="H17" i="10"/>
  <c r="I16" i="10"/>
  <c r="H15" i="10"/>
  <c r="I14" i="10"/>
  <c r="H13" i="10"/>
  <c r="I12" i="10"/>
  <c r="I11" i="10"/>
  <c r="H11" i="10"/>
  <c r="I10" i="10"/>
  <c r="H9" i="10"/>
  <c r="I8" i="10"/>
  <c r="I7" i="10"/>
  <c r="H7" i="10"/>
  <c r="I6" i="10"/>
  <c r="H5" i="10"/>
  <c r="I4" i="10"/>
  <c r="I3" i="10"/>
  <c r="L185" i="2" l="1"/>
  <c r="H3" i="10"/>
  <c r="I15" i="10"/>
  <c r="I19" i="10"/>
  <c r="I24" i="10"/>
  <c r="I28" i="10"/>
  <c r="I41" i="10"/>
  <c r="I9" i="10"/>
  <c r="I13" i="10"/>
  <c r="I17" i="10"/>
  <c r="I22" i="10"/>
  <c r="I26" i="10"/>
  <c r="I30" i="10"/>
  <c r="H37" i="10"/>
  <c r="F42" i="10"/>
  <c r="H6" i="10"/>
  <c r="H8" i="10"/>
  <c r="H10" i="10"/>
  <c r="H12" i="10"/>
  <c r="H14" i="10"/>
  <c r="H16" i="10"/>
  <c r="H18" i="10"/>
  <c r="H21" i="10"/>
  <c r="H23" i="10"/>
  <c r="H25" i="10"/>
  <c r="H27" i="10"/>
  <c r="H29" i="10"/>
  <c r="H40" i="10"/>
  <c r="H4" i="10"/>
  <c r="H35" i="10"/>
  <c r="H38" i="10"/>
  <c r="H40" i="9"/>
  <c r="I39" i="9"/>
  <c r="H38" i="9"/>
  <c r="H37" i="9"/>
  <c r="I36" i="9"/>
  <c r="H35" i="9"/>
  <c r="I34" i="9"/>
  <c r="H33" i="9"/>
  <c r="I29" i="9"/>
  <c r="H28" i="9"/>
  <c r="I27" i="9"/>
  <c r="H26" i="9"/>
  <c r="I25" i="9"/>
  <c r="H24" i="9"/>
  <c r="I23" i="9"/>
  <c r="H22" i="9"/>
  <c r="I21" i="9"/>
  <c r="H20" i="9"/>
  <c r="I19" i="9"/>
  <c r="H18" i="9"/>
  <c r="I17" i="9"/>
  <c r="H16" i="9"/>
  <c r="I15" i="9"/>
  <c r="H14" i="9"/>
  <c r="I13" i="9"/>
  <c r="H12" i="9"/>
  <c r="I11" i="9"/>
  <c r="H10" i="9"/>
  <c r="I9" i="9"/>
  <c r="H8" i="9"/>
  <c r="I7" i="9"/>
  <c r="H6" i="9"/>
  <c r="H5" i="9"/>
  <c r="I4" i="9"/>
  <c r="I3" i="9"/>
  <c r="H4" i="9" l="1"/>
  <c r="H34" i="9"/>
  <c r="I12" i="9"/>
  <c r="I20" i="9"/>
  <c r="I28" i="9"/>
  <c r="I6" i="9"/>
  <c r="I22" i="9"/>
  <c r="I37" i="9"/>
  <c r="I8" i="9"/>
  <c r="I16" i="9"/>
  <c r="I24" i="9"/>
  <c r="I14" i="9"/>
  <c r="I10" i="9"/>
  <c r="I18" i="9"/>
  <c r="I26" i="9"/>
  <c r="I40" i="9"/>
  <c r="H39" i="9"/>
  <c r="F41" i="9"/>
  <c r="H7" i="9"/>
  <c r="H9" i="9"/>
  <c r="H11" i="9"/>
  <c r="H13" i="9"/>
  <c r="H15" i="9"/>
  <c r="H17" i="9"/>
  <c r="H19" i="9"/>
  <c r="H21" i="9"/>
  <c r="H23" i="9"/>
  <c r="H25" i="9"/>
  <c r="H27" i="9"/>
  <c r="H29" i="9"/>
  <c r="H3" i="9"/>
  <c r="H36" i="9"/>
  <c r="G52" i="2"/>
  <c r="F52" i="2"/>
  <c r="F105" i="2"/>
  <c r="F110" i="2"/>
  <c r="F161" i="2"/>
  <c r="H167" i="2"/>
  <c r="I33" i="8"/>
  <c r="I35" i="8"/>
  <c r="I38" i="8"/>
  <c r="H40" i="8"/>
  <c r="H39" i="8"/>
  <c r="H38" i="8"/>
  <c r="I37" i="8"/>
  <c r="H36" i="8"/>
  <c r="H35" i="8"/>
  <c r="H34" i="8"/>
  <c r="H33" i="8"/>
  <c r="I32" i="8"/>
  <c r="H31" i="8"/>
  <c r="H30" i="8"/>
  <c r="I29" i="8"/>
  <c r="I28" i="8"/>
  <c r="H27" i="8"/>
  <c r="I26" i="8"/>
  <c r="I25" i="8"/>
  <c r="I24" i="8"/>
  <c r="H23" i="8"/>
  <c r="I22" i="8"/>
  <c r="I21" i="8"/>
  <c r="I20" i="8"/>
  <c r="I19" i="8"/>
  <c r="I18" i="8"/>
  <c r="H17" i="8"/>
  <c r="I16" i="8"/>
  <c r="I15" i="8"/>
  <c r="I14" i="8"/>
  <c r="H13" i="8"/>
  <c r="I12" i="8"/>
  <c r="I11" i="8"/>
  <c r="I10" i="8"/>
  <c r="H9" i="8"/>
  <c r="I8" i="8"/>
  <c r="I7" i="8"/>
  <c r="I6" i="8"/>
  <c r="H5" i="8"/>
  <c r="H4" i="8"/>
  <c r="I3" i="8"/>
  <c r="H32" i="8" l="1"/>
  <c r="I39" i="8"/>
  <c r="I27" i="8"/>
  <c r="I13" i="8"/>
  <c r="I36" i="8"/>
  <c r="I23" i="8"/>
  <c r="I34" i="8"/>
  <c r="I9" i="8"/>
  <c r="I31" i="8"/>
  <c r="I30" i="8"/>
  <c r="I17" i="8"/>
  <c r="I5" i="8"/>
  <c r="I40" i="8"/>
  <c r="I4" i="8"/>
  <c r="H7" i="8"/>
  <c r="H15" i="8"/>
  <c r="H25" i="8"/>
  <c r="H3" i="8"/>
  <c r="H6" i="8"/>
  <c r="H8" i="8"/>
  <c r="H10" i="8"/>
  <c r="H12" i="8"/>
  <c r="H14" i="8"/>
  <c r="H16" i="8"/>
  <c r="H18" i="8"/>
  <c r="H20" i="8"/>
  <c r="H22" i="8"/>
  <c r="H24" i="8"/>
  <c r="H26" i="8"/>
  <c r="H28" i="8"/>
  <c r="F41" i="8"/>
  <c r="G41" i="8"/>
  <c r="H21" i="8"/>
  <c r="H11" i="8"/>
  <c r="H19" i="8"/>
  <c r="H29" i="8"/>
  <c r="H37" i="8"/>
  <c r="H38" i="7"/>
  <c r="I36" i="7"/>
  <c r="H35" i="7"/>
  <c r="I34" i="7"/>
  <c r="H33" i="7"/>
  <c r="H29" i="7"/>
  <c r="I28" i="7"/>
  <c r="H27" i="7"/>
  <c r="I26" i="7"/>
  <c r="H25" i="7"/>
  <c r="H24" i="7"/>
  <c r="H23" i="7"/>
  <c r="I22" i="7"/>
  <c r="H21" i="7"/>
  <c r="H20" i="7"/>
  <c r="H19" i="7"/>
  <c r="I18" i="7"/>
  <c r="H17" i="7"/>
  <c r="H16" i="7"/>
  <c r="H15" i="7"/>
  <c r="I14" i="7"/>
  <c r="H13" i="7"/>
  <c r="H12" i="7"/>
  <c r="H11" i="7"/>
  <c r="I10" i="7"/>
  <c r="H9" i="7"/>
  <c r="H8" i="7"/>
  <c r="H7" i="7"/>
  <c r="I6" i="7"/>
  <c r="H5" i="7"/>
  <c r="I4" i="7"/>
  <c r="I3" i="7"/>
  <c r="I19" i="7" l="1"/>
  <c r="I11" i="7"/>
  <c r="H3" i="7"/>
  <c r="I27" i="7"/>
  <c r="I9" i="7"/>
  <c r="I17" i="7"/>
  <c r="I25" i="7"/>
  <c r="F41" i="7"/>
  <c r="I29" i="7"/>
  <c r="I13" i="7"/>
  <c r="I21" i="7"/>
  <c r="I7" i="7"/>
  <c r="I15" i="7"/>
  <c r="I23" i="7"/>
  <c r="H41" i="8"/>
  <c r="I41" i="8"/>
  <c r="H6" i="7"/>
  <c r="H10" i="7"/>
  <c r="H14" i="7"/>
  <c r="H18" i="7"/>
  <c r="H22" i="7"/>
  <c r="H26" i="7"/>
  <c r="H28" i="7"/>
  <c r="H36" i="7"/>
  <c r="H4" i="7"/>
  <c r="I8" i="7"/>
  <c r="I12" i="7"/>
  <c r="I16" i="7"/>
  <c r="I20" i="7"/>
  <c r="I24" i="7"/>
  <c r="H34" i="7"/>
  <c r="H163" i="2"/>
  <c r="F40" i="6"/>
  <c r="H38" i="6"/>
  <c r="F36" i="6"/>
  <c r="I36" i="6" s="1"/>
  <c r="H35" i="6"/>
  <c r="H33" i="6"/>
  <c r="F32" i="6"/>
  <c r="F31" i="6"/>
  <c r="F30" i="6"/>
  <c r="F29" i="6"/>
  <c r="I29" i="6" s="1"/>
  <c r="F28" i="6"/>
  <c r="I28" i="6" s="1"/>
  <c r="F27" i="6"/>
  <c r="H27" i="6" s="1"/>
  <c r="F26" i="6"/>
  <c r="I26" i="6" s="1"/>
  <c r="F25" i="6"/>
  <c r="I25" i="6" s="1"/>
  <c r="F24" i="6"/>
  <c r="H24" i="6" s="1"/>
  <c r="F23" i="6"/>
  <c r="H23" i="6" s="1"/>
  <c r="F22" i="6"/>
  <c r="I22" i="6" s="1"/>
  <c r="F21" i="6"/>
  <c r="I21" i="6" s="1"/>
  <c r="F20" i="6"/>
  <c r="I20" i="6" s="1"/>
  <c r="F19" i="6"/>
  <c r="H19" i="6" s="1"/>
  <c r="F18" i="6"/>
  <c r="I18" i="6" s="1"/>
  <c r="F17" i="6"/>
  <c r="I17" i="6" s="1"/>
  <c r="F16" i="6"/>
  <c r="I16" i="6" s="1"/>
  <c r="F15" i="6"/>
  <c r="H15" i="6" s="1"/>
  <c r="F14" i="6"/>
  <c r="I14" i="6" s="1"/>
  <c r="F13" i="6"/>
  <c r="I13" i="6" s="1"/>
  <c r="F12" i="6"/>
  <c r="H12" i="6" s="1"/>
  <c r="F11" i="6"/>
  <c r="H11" i="6" s="1"/>
  <c r="F10" i="6"/>
  <c r="I10" i="6" s="1"/>
  <c r="F9" i="6"/>
  <c r="I9" i="6" s="1"/>
  <c r="F8" i="6"/>
  <c r="I8" i="6" s="1"/>
  <c r="F7" i="6"/>
  <c r="H7" i="6" s="1"/>
  <c r="F6" i="6"/>
  <c r="I6" i="6" s="1"/>
  <c r="F5" i="6"/>
  <c r="H5" i="6" s="1"/>
  <c r="F4" i="6"/>
  <c r="I4" i="6" s="1"/>
  <c r="F3" i="6"/>
  <c r="I3" i="6" s="1"/>
  <c r="H25" i="6" l="1"/>
  <c r="H16" i="6"/>
  <c r="I12" i="6"/>
  <c r="H28" i="6"/>
  <c r="I19" i="6"/>
  <c r="I11" i="6"/>
  <c r="I7" i="6"/>
  <c r="I27" i="6"/>
  <c r="H6" i="6"/>
  <c r="H20" i="6"/>
  <c r="H21" i="6"/>
  <c r="I24" i="6"/>
  <c r="H17" i="6"/>
  <c r="H22" i="6"/>
  <c r="I23" i="6"/>
  <c r="H18" i="6"/>
  <c r="H8" i="6"/>
  <c r="H13" i="6"/>
  <c r="H29" i="6"/>
  <c r="H9" i="6"/>
  <c r="H14" i="6"/>
  <c r="H10" i="6"/>
  <c r="H26" i="6"/>
  <c r="I15" i="6"/>
  <c r="H36" i="6"/>
  <c r="H4" i="6"/>
  <c r="F41" i="6"/>
  <c r="H3" i="6"/>
  <c r="G154" i="2"/>
  <c r="H157" i="2"/>
  <c r="H158" i="2"/>
  <c r="H160" i="2"/>
  <c r="H38" i="5"/>
  <c r="H35" i="5"/>
  <c r="H33" i="5"/>
  <c r="F40" i="5"/>
  <c r="F36" i="5"/>
  <c r="I36" i="5" s="1"/>
  <c r="F32" i="5"/>
  <c r="F31" i="5"/>
  <c r="F30" i="5"/>
  <c r="F29" i="5"/>
  <c r="H29" i="5" s="1"/>
  <c r="F28" i="5"/>
  <c r="I28" i="5" s="1"/>
  <c r="F27" i="5"/>
  <c r="H27" i="5" s="1"/>
  <c r="F26" i="5"/>
  <c r="H26" i="5" s="1"/>
  <c r="F25" i="5"/>
  <c r="H25" i="5" s="1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I18" i="5" s="1"/>
  <c r="F17" i="5"/>
  <c r="I17" i="5" s="1"/>
  <c r="F16" i="5"/>
  <c r="H16" i="5" s="1"/>
  <c r="F15" i="5"/>
  <c r="H15" i="5" s="1"/>
  <c r="F14" i="5"/>
  <c r="H14" i="5" s="1"/>
  <c r="F13" i="5"/>
  <c r="I13" i="5" s="1"/>
  <c r="F12" i="5"/>
  <c r="I12" i="5" s="1"/>
  <c r="F11" i="5"/>
  <c r="I11" i="5" s="1"/>
  <c r="F10" i="5"/>
  <c r="I10" i="5" s="1"/>
  <c r="F9" i="5"/>
  <c r="I9" i="5" s="1"/>
  <c r="F8" i="5"/>
  <c r="I8" i="5" s="1"/>
  <c r="F7" i="5"/>
  <c r="H7" i="5" s="1"/>
  <c r="F6" i="5"/>
  <c r="I6" i="5" s="1"/>
  <c r="F5" i="5"/>
  <c r="H5" i="5" s="1"/>
  <c r="F4" i="5"/>
  <c r="I4" i="5" s="1"/>
  <c r="F3" i="5"/>
  <c r="I3" i="5" s="1"/>
  <c r="I24" i="5" l="1"/>
  <c r="H9" i="5"/>
  <c r="I16" i="5"/>
  <c r="I21" i="5"/>
  <c r="I20" i="5"/>
  <c r="H13" i="5"/>
  <c r="H18" i="5"/>
  <c r="I23" i="5"/>
  <c r="I25" i="5"/>
  <c r="H36" i="5"/>
  <c r="I22" i="5"/>
  <c r="I7" i="5"/>
  <c r="H11" i="5"/>
  <c r="I29" i="5"/>
  <c r="I15" i="5"/>
  <c r="I27" i="5"/>
  <c r="H4" i="5"/>
  <c r="I14" i="5"/>
  <c r="I19" i="5"/>
  <c r="I26" i="5"/>
  <c r="H28" i="5"/>
  <c r="F41" i="5"/>
  <c r="H6" i="5"/>
  <c r="H8" i="5"/>
  <c r="H10" i="5"/>
  <c r="H12" i="5"/>
  <c r="H17" i="5"/>
  <c r="H3" i="5"/>
  <c r="G177" i="2"/>
  <c r="G169" i="2"/>
  <c r="H178" i="2"/>
  <c r="H156" i="2"/>
  <c r="H155" i="2"/>
  <c r="H171" i="2"/>
  <c r="H170" i="2"/>
  <c r="F177" i="2"/>
  <c r="F169" i="2"/>
  <c r="F154" i="2"/>
  <c r="H154" i="2" l="1"/>
  <c r="I177" i="2"/>
  <c r="H177" i="2"/>
  <c r="I154" i="2"/>
  <c r="H169" i="2"/>
  <c r="I169" i="2"/>
  <c r="F37" i="4"/>
  <c r="F36" i="4"/>
  <c r="F35" i="4"/>
  <c r="F34" i="4"/>
  <c r="H34" i="4" s="1"/>
  <c r="F33" i="4"/>
  <c r="F32" i="4"/>
  <c r="F31" i="4"/>
  <c r="F30" i="4"/>
  <c r="F29" i="4"/>
  <c r="H29" i="4" s="1"/>
  <c r="F28" i="4"/>
  <c r="I28" i="4" s="1"/>
  <c r="F27" i="4"/>
  <c r="H27" i="4" s="1"/>
  <c r="F26" i="4"/>
  <c r="F25" i="4"/>
  <c r="F24" i="4"/>
  <c r="F23" i="4"/>
  <c r="F22" i="4"/>
  <c r="F21" i="4"/>
  <c r="F20" i="4"/>
  <c r="H18" i="4"/>
  <c r="H17" i="4"/>
  <c r="F15" i="4"/>
  <c r="I13" i="4"/>
  <c r="H12" i="4"/>
  <c r="H11" i="4"/>
  <c r="H10" i="4"/>
  <c r="H9" i="4"/>
  <c r="H8" i="4"/>
  <c r="H7" i="4"/>
  <c r="H6" i="4"/>
  <c r="H5" i="4"/>
  <c r="H4" i="4"/>
  <c r="H3" i="4"/>
  <c r="H28" i="4" l="1"/>
  <c r="I34" i="4"/>
  <c r="I27" i="4"/>
  <c r="I8" i="4"/>
  <c r="I4" i="4"/>
  <c r="I12" i="4"/>
  <c r="I18" i="4"/>
  <c r="H13" i="4"/>
  <c r="I7" i="4"/>
  <c r="I10" i="4"/>
  <c r="I17" i="4"/>
  <c r="I29" i="4"/>
  <c r="I3" i="4"/>
  <c r="I6" i="4"/>
  <c r="I11" i="4"/>
  <c r="I9" i="4"/>
  <c r="F38" i="4"/>
  <c r="H182" i="2" l="1"/>
  <c r="H180" i="2"/>
  <c r="H176" i="2"/>
  <c r="H175" i="2"/>
  <c r="H173" i="2"/>
  <c r="H164" i="2"/>
  <c r="H165" i="2"/>
  <c r="H166" i="2"/>
  <c r="H168" i="2"/>
  <c r="H162" i="2"/>
  <c r="H153" i="2"/>
  <c r="H151" i="2"/>
  <c r="H149" i="2"/>
  <c r="H148" i="2"/>
  <c r="H144" i="2"/>
  <c r="H145" i="2"/>
  <c r="H146" i="2"/>
  <c r="H143" i="2"/>
  <c r="H136" i="2"/>
  <c r="H137" i="2"/>
  <c r="H140" i="2"/>
  <c r="H141" i="2"/>
  <c r="H135" i="2"/>
  <c r="H133" i="2"/>
  <c r="H132" i="2"/>
  <c r="H125" i="2"/>
  <c r="H126" i="2"/>
  <c r="H127" i="2"/>
  <c r="H128" i="2"/>
  <c r="H129" i="2"/>
  <c r="H130" i="2"/>
  <c r="H124" i="2"/>
  <c r="H122" i="2"/>
  <c r="H120" i="2"/>
  <c r="H118" i="2"/>
  <c r="H116" i="2"/>
  <c r="H114" i="2"/>
  <c r="H112" i="2"/>
  <c r="H111" i="2"/>
  <c r="H106" i="2"/>
  <c r="H104" i="2"/>
  <c r="H102" i="2"/>
  <c r="H99" i="2"/>
  <c r="H100" i="2"/>
  <c r="H98" i="2"/>
  <c r="H96" i="2"/>
  <c r="H95" i="2"/>
  <c r="H90" i="2"/>
  <c r="H91" i="2"/>
  <c r="H92" i="2"/>
  <c r="H93" i="2"/>
  <c r="H89" i="2"/>
  <c r="H86" i="2"/>
  <c r="H87" i="2"/>
  <c r="H85" i="2"/>
  <c r="H83" i="2"/>
  <c r="H78" i="2"/>
  <c r="H79" i="2"/>
  <c r="H80" i="2"/>
  <c r="H81" i="2"/>
  <c r="H77" i="2"/>
  <c r="H75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61" i="2"/>
  <c r="H54" i="2"/>
  <c r="H55" i="2"/>
  <c r="H56" i="2"/>
  <c r="H57" i="2"/>
  <c r="H58" i="2"/>
  <c r="H59" i="2"/>
  <c r="H53" i="2"/>
  <c r="H41" i="2"/>
  <c r="H42" i="2"/>
  <c r="H43" i="2"/>
  <c r="H44" i="2"/>
  <c r="H45" i="2"/>
  <c r="H46" i="2"/>
  <c r="H47" i="2"/>
  <c r="H48" i="2"/>
  <c r="H49" i="2"/>
  <c r="H50" i="2"/>
  <c r="H51" i="2"/>
  <c r="H40" i="2"/>
  <c r="H28" i="2"/>
  <c r="H29" i="2"/>
  <c r="H30" i="2"/>
  <c r="H31" i="2"/>
  <c r="H32" i="2"/>
  <c r="H33" i="2"/>
  <c r="H34" i="2"/>
  <c r="H35" i="2"/>
  <c r="H36" i="2"/>
  <c r="H37" i="2"/>
  <c r="H38" i="2"/>
  <c r="H27" i="2"/>
  <c r="H20" i="2"/>
  <c r="H21" i="2"/>
  <c r="H22" i="2"/>
  <c r="H23" i="2"/>
  <c r="H24" i="2"/>
  <c r="H25" i="2"/>
  <c r="H19" i="2"/>
  <c r="H17" i="2"/>
  <c r="H16" i="2"/>
  <c r="H12" i="2"/>
  <c r="H13" i="2"/>
  <c r="H14" i="2"/>
  <c r="H11" i="2"/>
  <c r="H6" i="2"/>
  <c r="H7" i="2"/>
  <c r="H8" i="2"/>
  <c r="H9" i="2"/>
  <c r="H5" i="2"/>
  <c r="G142" i="2"/>
  <c r="G174" i="2"/>
  <c r="G94" i="2"/>
  <c r="G60" i="2"/>
  <c r="G18" i="2"/>
  <c r="G15" i="2"/>
  <c r="G181" i="2"/>
  <c r="G179" i="2"/>
  <c r="G152" i="2"/>
  <c r="G33" i="11" s="1"/>
  <c r="G150" i="2"/>
  <c r="G32" i="11" s="1"/>
  <c r="G121" i="2"/>
  <c r="G119" i="2"/>
  <c r="F181" i="2"/>
  <c r="F179" i="2"/>
  <c r="F174" i="2"/>
  <c r="F172" i="2"/>
  <c r="F152" i="2"/>
  <c r="F150" i="2"/>
  <c r="F147" i="2"/>
  <c r="F142" i="2"/>
  <c r="F134" i="2"/>
  <c r="F131" i="2"/>
  <c r="F123" i="2"/>
  <c r="F121" i="2"/>
  <c r="F119" i="2"/>
  <c r="F117" i="2"/>
  <c r="F115" i="2"/>
  <c r="F113" i="2"/>
  <c r="F103" i="2"/>
  <c r="F101" i="2"/>
  <c r="F97" i="2"/>
  <c r="F94" i="2"/>
  <c r="F88" i="2"/>
  <c r="F84" i="2"/>
  <c r="F82" i="2"/>
  <c r="F76" i="2"/>
  <c r="F60" i="2"/>
  <c r="F39" i="2"/>
  <c r="F26" i="2"/>
  <c r="F18" i="2"/>
  <c r="F15" i="2"/>
  <c r="F10" i="2"/>
  <c r="F4" i="2"/>
  <c r="G172" i="2"/>
  <c r="G161" i="2"/>
  <c r="G147" i="2"/>
  <c r="G31" i="11" s="1"/>
  <c r="G134" i="2"/>
  <c r="G131" i="2"/>
  <c r="G123" i="2"/>
  <c r="G117" i="2"/>
  <c r="G115" i="2"/>
  <c r="G113" i="2"/>
  <c r="G110" i="2"/>
  <c r="G108" i="2" s="1"/>
  <c r="G105" i="2"/>
  <c r="G103" i="2"/>
  <c r="G101" i="2"/>
  <c r="G97" i="2"/>
  <c r="G88" i="2"/>
  <c r="G84" i="2"/>
  <c r="G82" i="2"/>
  <c r="G76" i="2"/>
  <c r="G39" i="2"/>
  <c r="G26" i="2"/>
  <c r="G10" i="2"/>
  <c r="I108" i="2" l="1"/>
  <c r="H108" i="2"/>
  <c r="H32" i="11"/>
  <c r="I32" i="11"/>
  <c r="I31" i="11"/>
  <c r="H31" i="11"/>
  <c r="G42" i="11"/>
  <c r="H33" i="11"/>
  <c r="I33" i="11"/>
  <c r="G31" i="7"/>
  <c r="H31" i="7" s="1"/>
  <c r="G32" i="10"/>
  <c r="G31" i="9"/>
  <c r="G32" i="7"/>
  <c r="H32" i="7" s="1"/>
  <c r="G33" i="10"/>
  <c r="G32" i="9"/>
  <c r="G30" i="7"/>
  <c r="G31" i="10"/>
  <c r="G30" i="9"/>
  <c r="H30" i="7"/>
  <c r="I40" i="7"/>
  <c r="H40" i="7"/>
  <c r="I39" i="7"/>
  <c r="H39" i="7"/>
  <c r="I37" i="7"/>
  <c r="H37" i="7"/>
  <c r="H37" i="5"/>
  <c r="G31" i="5"/>
  <c r="I31" i="5" s="1"/>
  <c r="G31" i="6"/>
  <c r="G32" i="5"/>
  <c r="I32" i="5" s="1"/>
  <c r="G32" i="6"/>
  <c r="I34" i="5"/>
  <c r="H39" i="5"/>
  <c r="I40" i="5"/>
  <c r="G30" i="5"/>
  <c r="I30" i="5" s="1"/>
  <c r="G30" i="6"/>
  <c r="I15" i="4"/>
  <c r="H15" i="4"/>
  <c r="G30" i="4"/>
  <c r="G24" i="4"/>
  <c r="G25" i="4"/>
  <c r="G31" i="4"/>
  <c r="G32" i="4"/>
  <c r="G20" i="4"/>
  <c r="I16" i="4"/>
  <c r="H16" i="4"/>
  <c r="G19" i="4"/>
  <c r="I23" i="4"/>
  <c r="H23" i="4"/>
  <c r="G21" i="4"/>
  <c r="H119" i="2"/>
  <c r="H121" i="2"/>
  <c r="H181" i="2"/>
  <c r="F184" i="2"/>
  <c r="G184" i="2"/>
  <c r="H179" i="2"/>
  <c r="H174" i="2"/>
  <c r="H10" i="2"/>
  <c r="I15" i="2"/>
  <c r="H97" i="2"/>
  <c r="I152" i="2"/>
  <c r="I150" i="2"/>
  <c r="F183" i="2"/>
  <c r="I26" i="2"/>
  <c r="I174" i="2"/>
  <c r="I60" i="2"/>
  <c r="I119" i="2"/>
  <c r="H117" i="2"/>
  <c r="I179" i="2"/>
  <c r="I181" i="2"/>
  <c r="I121" i="2"/>
  <c r="I94" i="2"/>
  <c r="I142" i="2"/>
  <c r="H15" i="2"/>
  <c r="I103" i="2"/>
  <c r="I172" i="2"/>
  <c r="I161" i="2"/>
  <c r="H152" i="2"/>
  <c r="H150" i="2"/>
  <c r="I147" i="2"/>
  <c r="I134" i="2"/>
  <c r="H131" i="2"/>
  <c r="I123" i="2"/>
  <c r="I115" i="2"/>
  <c r="I113" i="2"/>
  <c r="I110" i="2"/>
  <c r="I105" i="2"/>
  <c r="H101" i="2"/>
  <c r="I82" i="2"/>
  <c r="I117" i="2"/>
  <c r="H84" i="2"/>
  <c r="I10" i="2"/>
  <c r="I97" i="2"/>
  <c r="H94" i="2"/>
  <c r="I88" i="2"/>
  <c r="I84" i="2"/>
  <c r="H76" i="2"/>
  <c r="H52" i="2"/>
  <c r="I39" i="2"/>
  <c r="H18" i="2"/>
  <c r="I52" i="2"/>
  <c r="H172" i="2"/>
  <c r="G4" i="2"/>
  <c r="H134" i="2"/>
  <c r="I131" i="2"/>
  <c r="H113" i="2"/>
  <c r="H105" i="2"/>
  <c r="I76" i="2"/>
  <c r="H26" i="2"/>
  <c r="I18" i="2"/>
  <c r="H161" i="2"/>
  <c r="H82" i="2"/>
  <c r="I101" i="2"/>
  <c r="H39" i="2"/>
  <c r="H60" i="2"/>
  <c r="H88" i="2"/>
  <c r="H115" i="2"/>
  <c r="H110" i="2"/>
  <c r="H123" i="2"/>
  <c r="H147" i="2"/>
  <c r="H103" i="2"/>
  <c r="H142" i="2"/>
  <c r="I31" i="7" l="1"/>
  <c r="H42" i="11"/>
  <c r="I42" i="11"/>
  <c r="G41" i="7"/>
  <c r="H41" i="7" s="1"/>
  <c r="I30" i="7"/>
  <c r="I32" i="7"/>
  <c r="I30" i="9"/>
  <c r="H30" i="9"/>
  <c r="G41" i="9"/>
  <c r="H31" i="10"/>
  <c r="I31" i="10"/>
  <c r="G42" i="10"/>
  <c r="I32" i="9"/>
  <c r="H32" i="9"/>
  <c r="I33" i="10"/>
  <c r="H33" i="10"/>
  <c r="I31" i="9"/>
  <c r="H31" i="9"/>
  <c r="H32" i="10"/>
  <c r="I32" i="10"/>
  <c r="H32" i="5"/>
  <c r="H30" i="5"/>
  <c r="I39" i="5"/>
  <c r="H31" i="5"/>
  <c r="I37" i="5"/>
  <c r="I39" i="6"/>
  <c r="H39" i="6"/>
  <c r="G41" i="5"/>
  <c r="H41" i="5" s="1"/>
  <c r="I32" i="6"/>
  <c r="H32" i="6"/>
  <c r="H34" i="5"/>
  <c r="H31" i="6"/>
  <c r="I31" i="6"/>
  <c r="H40" i="5"/>
  <c r="G41" i="6"/>
  <c r="H30" i="6"/>
  <c r="I30" i="6"/>
  <c r="I37" i="6"/>
  <c r="H37" i="6"/>
  <c r="I40" i="6"/>
  <c r="H40" i="6"/>
  <c r="I34" i="6"/>
  <c r="H34" i="6"/>
  <c r="I26" i="4"/>
  <c r="H26" i="4"/>
  <c r="I25" i="4"/>
  <c r="H25" i="4"/>
  <c r="I22" i="4"/>
  <c r="H22" i="4"/>
  <c r="I37" i="4"/>
  <c r="H37" i="4"/>
  <c r="H24" i="4"/>
  <c r="I24" i="4"/>
  <c r="I21" i="4"/>
  <c r="H21" i="4"/>
  <c r="I36" i="4"/>
  <c r="H36" i="4"/>
  <c r="H30" i="4"/>
  <c r="I30" i="4"/>
  <c r="H19" i="4"/>
  <c r="I19" i="4"/>
  <c r="I32" i="4"/>
  <c r="H32" i="4"/>
  <c r="I35" i="4"/>
  <c r="H35" i="4"/>
  <c r="I14" i="4"/>
  <c r="H14" i="4"/>
  <c r="G38" i="4"/>
  <c r="I33" i="4"/>
  <c r="H33" i="4"/>
  <c r="I31" i="4"/>
  <c r="H31" i="4"/>
  <c r="I20" i="4"/>
  <c r="H20" i="4"/>
  <c r="I184" i="2"/>
  <c r="F185" i="2"/>
  <c r="H184" i="2"/>
  <c r="G183" i="2"/>
  <c r="I183" i="2" s="1"/>
  <c r="I4" i="2"/>
  <c r="H4" i="2"/>
  <c r="I41" i="7" l="1"/>
  <c r="H42" i="10"/>
  <c r="I42" i="10"/>
  <c r="I41" i="9"/>
  <c r="H41" i="9"/>
  <c r="I41" i="5"/>
  <c r="H41" i="6"/>
  <c r="I41" i="6"/>
  <c r="I38" i="4"/>
  <c r="H38" i="4"/>
  <c r="G185" i="2"/>
  <c r="H183" i="2"/>
  <c r="F40" i="1"/>
  <c r="I185" i="2" l="1"/>
  <c r="H185" i="2"/>
</calcChain>
</file>

<file path=xl/comments1.xml><?xml version="1.0" encoding="utf-8"?>
<comments xmlns="http://schemas.openxmlformats.org/spreadsheetml/2006/main">
  <authors>
    <author>pignjatovska</author>
  </authors>
  <commentList>
    <comment ref="G19" authorId="0" shapeId="0">
      <text>
        <r>
          <rPr>
            <b/>
            <sz val="9"/>
            <color indexed="81"/>
            <rFont val="Tahoma"/>
            <family val="2"/>
          </rPr>
          <t>pignjatovska: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pignjatovska: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<sst xmlns="http://schemas.openxmlformats.org/spreadsheetml/2006/main" count="2793" uniqueCount="237">
  <si>
    <t>Сметка</t>
  </si>
  <si>
    <t>Програма</t>
  </si>
  <si>
    <t>Поставка</t>
  </si>
  <si>
    <t>Буџет</t>
  </si>
  <si>
    <t>630</t>
  </si>
  <si>
    <t>20</t>
  </si>
  <si>
    <t>СОБРАНИЕ НА РЕПУБЛИКА СЕВЕРНА МАКЕДОНИЈА</t>
  </si>
  <si>
    <t>401</t>
  </si>
  <si>
    <t>Основни плати</t>
  </si>
  <si>
    <t>402</t>
  </si>
  <si>
    <t xml:space="preserve">Придонеси за социјално </t>
  </si>
  <si>
    <t>404</t>
  </si>
  <si>
    <t>Надоместоци</t>
  </si>
  <si>
    <t>420</t>
  </si>
  <si>
    <t>Патни и дневни расходи</t>
  </si>
  <si>
    <t>421</t>
  </si>
  <si>
    <t xml:space="preserve">Комунални услуги, греење, </t>
  </si>
  <si>
    <t>423</t>
  </si>
  <si>
    <t>Материјали и ситен инвентар</t>
  </si>
  <si>
    <t>424</t>
  </si>
  <si>
    <t>Поправки и тековно одржување</t>
  </si>
  <si>
    <t>425</t>
  </si>
  <si>
    <t>Договорни услуги</t>
  </si>
  <si>
    <t>426</t>
  </si>
  <si>
    <t>Други тековни расходи</t>
  </si>
  <si>
    <t>427</t>
  </si>
  <si>
    <t>Привремени вработувања</t>
  </si>
  <si>
    <t>464</t>
  </si>
  <si>
    <t>Разни трансфери</t>
  </si>
  <si>
    <t>Купување на опрема и машини</t>
  </si>
  <si>
    <t>Купување на мебел</t>
  </si>
  <si>
    <t xml:space="preserve">СОБРАНИЕ НА РЕПУБЛИКА </t>
  </si>
  <si>
    <t>485</t>
  </si>
  <si>
    <t xml:space="preserve">Вложувања и нефинансиски </t>
  </si>
  <si>
    <t>21</t>
  </si>
  <si>
    <t>КОНТАКТИ СО ГРАЃАНИ</t>
  </si>
  <si>
    <t>ИЗГРАДБА НА СОБРАНИСКА ЗГРАДА</t>
  </si>
  <si>
    <t>Градежни објекти</t>
  </si>
  <si>
    <t>23</t>
  </si>
  <si>
    <t>СОБРАНИСКИ КАНАЛ</t>
  </si>
  <si>
    <t>480</t>
  </si>
  <si>
    <t>26</t>
  </si>
  <si>
    <t>ПАРЛАМЕНТАРЕН ИНСТИТУТ</t>
  </si>
  <si>
    <t>Вложувања и нефинансиски средства</t>
  </si>
  <si>
    <t>27</t>
  </si>
  <si>
    <t>СОВЕТ ЗА ГРАЃАНСКИ НАДЗОР</t>
  </si>
  <si>
    <t>ПРОГРАМА ЗА ПОДДРШКА НА ПАРЛАМЕНТОТ</t>
  </si>
  <si>
    <t>28</t>
  </si>
  <si>
    <t>ВКУПНО:</t>
  </si>
  <si>
    <t>Реализирано</t>
  </si>
  <si>
    <t>Остаток</t>
  </si>
  <si>
    <t>Процент</t>
  </si>
  <si>
    <t>401110</t>
  </si>
  <si>
    <t>Основни плати -функционери</t>
  </si>
  <si>
    <t>401120</t>
  </si>
  <si>
    <t>Основни плати - државни службеници</t>
  </si>
  <si>
    <t>401130</t>
  </si>
  <si>
    <t>Основни плати - други вработени</t>
  </si>
  <si>
    <t>401310</t>
  </si>
  <si>
    <t>Персонален данок на доход од плата</t>
  </si>
  <si>
    <t>Персонален данок на доход од надоместоци</t>
  </si>
  <si>
    <t>Придонеси за социјално осигурување</t>
  </si>
  <si>
    <t>402110</t>
  </si>
  <si>
    <t>Основни придонеси за ПИО</t>
  </si>
  <si>
    <t>402210</t>
  </si>
  <si>
    <t>Основни придонеси за здравство</t>
  </si>
  <si>
    <t>402220</t>
  </si>
  <si>
    <t>Основен придонес за професионално заболување</t>
  </si>
  <si>
    <t>402310</t>
  </si>
  <si>
    <t>Основни продонеси до Агенцијата за вработување</t>
  </si>
  <si>
    <t>Други надоместоци</t>
  </si>
  <si>
    <t>420120</t>
  </si>
  <si>
    <t>Патување во земјата - патни расходи</t>
  </si>
  <si>
    <t>420130</t>
  </si>
  <si>
    <t>Патување во земјата - сместување</t>
  </si>
  <si>
    <t>Патување во земјата - други трошоци</t>
  </si>
  <si>
    <t>420210</t>
  </si>
  <si>
    <t>Патување во странство - хранарина (дневница)</t>
  </si>
  <si>
    <t>420220</t>
  </si>
  <si>
    <t>Патување во странство - патни расходи</t>
  </si>
  <si>
    <t>420230</t>
  </si>
  <si>
    <t>Патување во странство - сместување</t>
  </si>
  <si>
    <t>420240</t>
  </si>
  <si>
    <t>Патување во странство - споредни расходи</t>
  </si>
  <si>
    <t>421110</t>
  </si>
  <si>
    <t>Електрична енергија</t>
  </si>
  <si>
    <t>421120</t>
  </si>
  <si>
    <t>Водовод и канализација</t>
  </si>
  <si>
    <t>421130</t>
  </si>
  <si>
    <t>Ѓубретарина</t>
  </si>
  <si>
    <t>421190</t>
  </si>
  <si>
    <t>Други комунални услуги</t>
  </si>
  <si>
    <t>421210</t>
  </si>
  <si>
    <t>Греење</t>
  </si>
  <si>
    <t>421310</t>
  </si>
  <si>
    <t>Пошта</t>
  </si>
  <si>
    <t>421320</t>
  </si>
  <si>
    <t>Телефон</t>
  </si>
  <si>
    <t>421390</t>
  </si>
  <si>
    <t>Други трошоци за комуникација</t>
  </si>
  <si>
    <t>421410</t>
  </si>
  <si>
    <t>Гориво</t>
  </si>
  <si>
    <t>421420</t>
  </si>
  <si>
    <t>Регистрација на моторни возила</t>
  </si>
  <si>
    <t>421430</t>
  </si>
  <si>
    <t>Транспорт на стоки</t>
  </si>
  <si>
    <t>421440</t>
  </si>
  <si>
    <t>Транспорт на луѓе</t>
  </si>
  <si>
    <t>423110</t>
  </si>
  <si>
    <t>Канцелариски материјали</t>
  </si>
  <si>
    <t>423120</t>
  </si>
  <si>
    <t>Весници, списанија и др. Изданија</t>
  </si>
  <si>
    <t>423190</t>
  </si>
  <si>
    <t>Други административни материјали</t>
  </si>
  <si>
    <t>423210</t>
  </si>
  <si>
    <t>Материјали за АОП</t>
  </si>
  <si>
    <t>Униформи</t>
  </si>
  <si>
    <t>Обувки</t>
  </si>
  <si>
    <t>Лекови</t>
  </si>
  <si>
    <t>423710</t>
  </si>
  <si>
    <t>Средства за одржување на хигиена</t>
  </si>
  <si>
    <t>Материјали за разни поправки</t>
  </si>
  <si>
    <t>Ситен инвентар</t>
  </si>
  <si>
    <t>423830</t>
  </si>
  <si>
    <t>Резерни делови</t>
  </si>
  <si>
    <t>423990</t>
  </si>
  <si>
    <t>Други материјали</t>
  </si>
  <si>
    <t>424110</t>
  </si>
  <si>
    <t>Поправки и сервисирање на лесни возила</t>
  </si>
  <si>
    <t>424210</t>
  </si>
  <si>
    <t>Одржување на згради</t>
  </si>
  <si>
    <t>424230</t>
  </si>
  <si>
    <t>Дезинфекција, дезинсекција и дератизација</t>
  </si>
  <si>
    <t>424410</t>
  </si>
  <si>
    <t>Поправки и одржување на мебел</t>
  </si>
  <si>
    <t>424420</t>
  </si>
  <si>
    <t>Поправки и одржување на софтверска и хардверска опрема</t>
  </si>
  <si>
    <t>424430</t>
  </si>
  <si>
    <t>Поправки и одржување на машини</t>
  </si>
  <si>
    <t>424440</t>
  </si>
  <si>
    <t>Поправки и одржување на друга опрема</t>
  </si>
  <si>
    <t>Изнајмување на друг простор</t>
  </si>
  <si>
    <t>425150</t>
  </si>
  <si>
    <t>425190</t>
  </si>
  <si>
    <t>Изнајмување на друга опрема</t>
  </si>
  <si>
    <t>425220</t>
  </si>
  <si>
    <t>Банкарска провизија</t>
  </si>
  <si>
    <t>425240</t>
  </si>
  <si>
    <t>Осигурување за повреда и инвалидитет</t>
  </si>
  <si>
    <t>425250</t>
  </si>
  <si>
    <t>Осигурување на недвижности и права</t>
  </si>
  <si>
    <t>425260</t>
  </si>
  <si>
    <t>Осигурување на моторни возила</t>
  </si>
  <si>
    <t>Правни услуги</t>
  </si>
  <si>
    <t>425490</t>
  </si>
  <si>
    <t>Други здравствени услуги</t>
  </si>
  <si>
    <t>425910</t>
  </si>
  <si>
    <t>Преведувачки услуги</t>
  </si>
  <si>
    <t>425920</t>
  </si>
  <si>
    <t>Услуги за копирање, печатење и издавање</t>
  </si>
  <si>
    <t>425970</t>
  </si>
  <si>
    <t>Консултантски услуги</t>
  </si>
  <si>
    <t>425990</t>
  </si>
  <si>
    <t>Други договорни услуги</t>
  </si>
  <si>
    <t>426110</t>
  </si>
  <si>
    <t>Чланарини во меѓународни организации</t>
  </si>
  <si>
    <t>426210</t>
  </si>
  <si>
    <t>Услуги за репрезентација</t>
  </si>
  <si>
    <t>426310</t>
  </si>
  <si>
    <t>Семинари и конференции</t>
  </si>
  <si>
    <t>426410</t>
  </si>
  <si>
    <t>Објавување на огласи</t>
  </si>
  <si>
    <t>Други оперативни расходи</t>
  </si>
  <si>
    <t>Плаќање по судски решение</t>
  </si>
  <si>
    <t>464940</t>
  </si>
  <si>
    <t>Трансфери при пензионирање</t>
  </si>
  <si>
    <t>464990</t>
  </si>
  <si>
    <t>Други трансфери</t>
  </si>
  <si>
    <t>Купување на информатичка и видое опрема</t>
  </si>
  <si>
    <t>Купување на кујнска опрема</t>
  </si>
  <si>
    <t>Купување на опрема за греење и климатизација</t>
  </si>
  <si>
    <t>480190</t>
  </si>
  <si>
    <t>Купување на друга опрема</t>
  </si>
  <si>
    <t>Купување на други машини</t>
  </si>
  <si>
    <t>485230</t>
  </si>
  <si>
    <t>Компјутерски софтвер</t>
  </si>
  <si>
    <t>Уметнички дела</t>
  </si>
  <si>
    <t>Книги за библиотеки и учебници</t>
  </si>
  <si>
    <t>22</t>
  </si>
  <si>
    <t>481</t>
  </si>
  <si>
    <t>Набавка или нова изградба на деловни објекти</t>
  </si>
  <si>
    <t>Поправка и одржување на друга опрема</t>
  </si>
  <si>
    <t>Патување во земјата - друди трошоци</t>
  </si>
  <si>
    <t>Попрака и одржување на софтверска и хардверска опрема</t>
  </si>
  <si>
    <r>
      <t>И</t>
    </r>
    <r>
      <rPr>
        <sz val="8"/>
        <rFont val="Arial"/>
        <family val="2"/>
      </rPr>
      <t>знајмување моторни возила</t>
    </r>
  </si>
  <si>
    <t>Осигурување</t>
  </si>
  <si>
    <t>Копирање, печатење и издавање</t>
  </si>
  <si>
    <t>785</t>
  </si>
  <si>
    <t>Изнајмување на возила</t>
  </si>
  <si>
    <t>Копирање, печатење, издавање</t>
  </si>
  <si>
    <t>Др. Договорни услуги</t>
  </si>
  <si>
    <t>Вложување и нефинасиски</t>
  </si>
  <si>
    <t>483</t>
  </si>
  <si>
    <t>ПРОГРАМА ЗА ПОДДРШКА НА ПАРЛАМЕТОТ</t>
  </si>
  <si>
    <t>ВКУПНО 630:</t>
  </si>
  <si>
    <t>ВКУПНО 785:</t>
  </si>
  <si>
    <t>Надомест за годишен одмор</t>
  </si>
  <si>
    <t>Изнајмување на моторни возила</t>
  </si>
  <si>
    <t>Купување на канцелариски мебел</t>
  </si>
  <si>
    <t>Купување на друг мебел</t>
  </si>
  <si>
    <t>Судски вештачења</t>
  </si>
  <si>
    <t>Плаќање на судски такси</t>
  </si>
  <si>
    <t>Контролирал:м-р Јасмина Которчевиќ</t>
  </si>
  <si>
    <t>Одобрил:Лидија Ѓатовска</t>
  </si>
  <si>
    <t>Изработил:м-р Елена Тасевска</t>
  </si>
  <si>
    <t>БУЏЕТ РАЗДЕЛ 02001 СОБРАНИЕ НА РЕПУБЛИКА СЕВЕРНА МАКЕДОНИЈА 2023 ГОДИНА(состојба 01.01.2023-31.01.2023)</t>
  </si>
  <si>
    <t>БУЏЕТ  СОБРАНИЕ НА РЕПУБЛИКА СЕВЕРНА МАКЕДОНИЈА 2023 ГОДИНА</t>
  </si>
  <si>
    <t>БУЏЕТ РАЗДЕЛ 02001 СОБРАНИЕ НА РЕПУБЛИКА СЕВЕРНА МАКЕДОНИЈА 2023 ГОДИНА(состојба 01.01.2023-28.02.2023)</t>
  </si>
  <si>
    <t>БУЏЕТ РАЗДЕЛ 02001 СОБРАНИЕ НА РЕПУБЛИКА СЕВЕРНА МАКЕДОНИЈА 2023 ГОДИНА(состојба 01.01.2023-31.03.2023)</t>
  </si>
  <si>
    <t>БУЏЕТ РАЗДЕЛ 02001 СОБРАНИЕ НА РЕПУБЛИКА СЕВЕРНА МАКЕДОНИЈА 2023 ГОДИНА(состојба 01.01.2023-30.04.2023)</t>
  </si>
  <si>
    <t>БУЏЕТ РАЗДЕЛ 02001 СОБРАНИЕ НА РЕПУБЛИКА СЕВЕРНА МАКЕДОНИЈА 2023 ГОДИНА(состојба 01.01.2023-31.05.2023)</t>
  </si>
  <si>
    <t>Изработил:м-р Адела Муминовиќ</t>
  </si>
  <si>
    <t>Реконструкција на деловни објекти</t>
  </si>
  <si>
    <t>БУЏЕТ РАЗДЕЛ 02001 СОБРАНИЕ НА РЕПУБЛИКА СЕВЕРНА МАКЕДОНИЈА 2023 ГОДИНА(состојба 01.01.2023-30.06.2023)</t>
  </si>
  <si>
    <t>БУЏЕТ РАЗДЕЛ 02001 СОБРАНИЕ НА РЕПУБЛИКА СЕВЕРНА МАКЕДОНИЈА 2023 ГОДИНА(состојба 01.01.2023-31.07.2023)</t>
  </si>
  <si>
    <t>Надзор над одржување на изградба</t>
  </si>
  <si>
    <t>Проверка на буџет по ставки</t>
  </si>
  <si>
    <t>СОБРАНИЕ НА РЕПУБЛИКА МАКЕДОНИЈА</t>
  </si>
  <si>
    <t xml:space="preserve">ИЗГРАДБА НА СОБРАНИСКА ЗГРАДА </t>
  </si>
  <si>
    <t>БУЏЕТ РАЗДЕЛ 02001 СОБРАНИЕ НА РЕПУБЛИКА СЕВЕРНА МАКЕДОНИЈА 2023 ГОДИНА(состојба 01.01.2023-31.08.2023)</t>
  </si>
  <si>
    <t>БУЏЕТ РАЗДЕЛ 02001 СОБРАНИЕ НА РЕПУБЛИКА СЕВЕРНА МАКЕДОНИЈА 2023 ГОДИНА(состојба 01.01.2023-30.09.2023)</t>
  </si>
  <si>
    <t>БУЏЕТ РАЗДЕЛ 02001 СОБРАНИЕ НА РЕПУБЛИКА СЕВЕРНА МАКЕДОНИЈА 2023 ГОДИНА(состојба 01.01.2023-31.10.2023)</t>
  </si>
  <si>
    <t>БУЏЕТ РАЗДЕЛ 02001 СОБРАНИЕ НА РЕПУБЛИКА СЕВЕРНА МАКЕДОНИЈА 2023 ГОДИНА(состојба 01.01.2023-30.11.2023)</t>
  </si>
  <si>
    <t>Изработил:м-р Есма Алили</t>
  </si>
  <si>
    <t>Одобрил:м-р Елена Тасевска</t>
  </si>
  <si>
    <t>БУЏЕТ РАЗДЕЛ 02001 СОБРАНИЕ НА РЕПУБЛИКА СЕВЕРНА МАКЕДОНИЈА 2023 ГОДИНА(состојба 21.12.2023)</t>
  </si>
  <si>
    <t>БУЏЕТ РАЗДЕЛ 02001 СОБРАНИЕ НА РЕПУБЛИКА СЕВЕРНА МАКЕДОНИЈА 2023 ГОДИНА(состојба 01.01.2023-31.12.2023)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</si>
</sst>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charset val="204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SansSerif"/>
    </font>
    <font>
      <sz val="10"/>
      <name val="Arial"/>
      <family val="2"/>
    </font>
    <font>
      <b/>
      <sz val="10"/>
      <name val="SansSerif"/>
      <charset val="204"/>
    </font>
    <font>
      <b/>
      <sz val="8"/>
      <name val="SansSerif"/>
    </font>
    <font>
      <b/>
      <sz val="8"/>
      <name val="SansSerif"/>
      <charset val="204"/>
    </font>
    <font>
      <sz val="8"/>
      <name val="SansSerif"/>
      <charset val="204"/>
    </font>
    <font>
      <b/>
      <sz val="8"/>
      <name val="Arial"/>
      <family val="2"/>
    </font>
    <font>
      <sz val="8"/>
      <name val="SansSerif"/>
    </font>
    <font>
      <sz val="8"/>
      <color indexed="72"/>
      <name val="SansSerif"/>
    </font>
    <font>
      <b/>
      <sz val="8"/>
      <color indexed="72"/>
      <name val="SansSerif"/>
    </font>
    <font>
      <sz val="10"/>
      <name val="SansSerif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SansSerif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ont="0" applyFill="0" applyBorder="0" applyAlignment="0" applyProtection="0"/>
    <xf numFmtId="0" fontId="4" fillId="2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</cellStyleXfs>
  <cellXfs count="106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7" fillId="0" borderId="1" xfId="5" applyNumberFormat="1" applyFont="1" applyFill="1" applyBorder="1" applyAlignment="1" applyProtection="1">
      <alignment horizontal="righ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7" fillId="0" borderId="0" xfId="5" applyNumberFormat="1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4" fillId="6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6" fillId="3" borderId="1" xfId="2" applyNumberFormat="1" applyFont="1" applyFill="1" applyBorder="1" applyAlignment="1" applyProtection="1">
      <alignment horizontal="center" vertical="center" wrapText="1"/>
    </xf>
    <xf numFmtId="0" fontId="3" fillId="3" borderId="1" xfId="2" applyNumberFormat="1" applyFont="1" applyFill="1" applyBorder="1" applyAlignment="1" applyProtection="1">
      <alignment horizontal="left" vertical="center" wrapText="1"/>
    </xf>
    <xf numFmtId="4" fontId="3" fillId="3" borderId="1" xfId="2" applyNumberFormat="1" applyFont="1" applyFill="1" applyBorder="1" applyAlignment="1" applyProtection="1">
      <alignment horizontal="right" vertical="center" wrapText="1"/>
    </xf>
    <xf numFmtId="0" fontId="3" fillId="3" borderId="1" xfId="2" applyNumberFormat="1" applyFont="1" applyFill="1" applyBorder="1" applyAlignment="1" applyProtection="1">
      <alignment horizontal="center" vertical="center" wrapText="1"/>
    </xf>
    <xf numFmtId="4" fontId="6" fillId="3" borderId="1" xfId="2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13" fillId="3" borderId="1" xfId="2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4" fontId="13" fillId="7" borderId="1" xfId="0" applyNumberFormat="1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righ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4" fontId="15" fillId="0" borderId="1" xfId="6" applyNumberFormat="1" applyFont="1" applyFill="1" applyBorder="1" applyAlignment="1" applyProtection="1">
      <alignment horizontal="right" vertical="center" wrapText="1"/>
    </xf>
    <xf numFmtId="0" fontId="22" fillId="0" borderId="0" xfId="0" applyFont="1"/>
    <xf numFmtId="0" fontId="3" fillId="0" borderId="0" xfId="0" applyFont="1" applyAlignment="1">
      <alignment horizontal="left" vertical="center" wrapText="1"/>
    </xf>
    <xf numFmtId="4" fontId="7" fillId="0" borderId="1" xfId="6" applyNumberFormat="1" applyFont="1" applyFill="1" applyBorder="1" applyAlignment="1" applyProtection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15" fillId="0" borderId="0" xfId="6" applyNumberFormat="1" applyFont="1" applyFill="1" applyBorder="1" applyAlignment="1" applyProtection="1">
      <alignment horizontal="right" vertical="center" wrapText="1"/>
    </xf>
    <xf numFmtId="4" fontId="14" fillId="0" borderId="1" xfId="6" applyNumberFormat="1" applyFont="1" applyFill="1" applyBorder="1" applyAlignment="1" applyProtection="1">
      <alignment horizontal="right" vertical="center" wrapText="1"/>
    </xf>
    <xf numFmtId="4" fontId="10" fillId="9" borderId="1" xfId="0" applyNumberFormat="1" applyFont="1" applyFill="1" applyBorder="1" applyAlignment="1">
      <alignment horizontal="right" vertical="center" wrapText="1"/>
    </xf>
    <xf numFmtId="4" fontId="13" fillId="9" borderId="1" xfId="0" applyNumberFormat="1" applyFont="1" applyFill="1" applyBorder="1" applyAlignment="1">
      <alignment horizontal="right" vertical="center" wrapText="1"/>
    </xf>
    <xf numFmtId="4" fontId="11" fillId="9" borderId="1" xfId="0" applyNumberFormat="1" applyFont="1" applyFill="1" applyBorder="1" applyAlignment="1">
      <alignment horizontal="right" vertical="center" wrapText="1"/>
    </xf>
    <xf numFmtId="4" fontId="20" fillId="9" borderId="1" xfId="5" applyNumberFormat="1" applyFont="1" applyFill="1" applyBorder="1" applyAlignment="1" applyProtection="1">
      <alignment horizontal="right" vertical="center" wrapText="1"/>
    </xf>
    <xf numFmtId="4" fontId="13" fillId="8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22" fillId="9" borderId="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3" fillId="7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10" fillId="8" borderId="1" xfId="0" applyFont="1" applyFill="1" applyBorder="1" applyAlignment="1">
      <alignment horizontal="center" vertical="center" wrapText="1"/>
    </xf>
    <xf numFmtId="4" fontId="22" fillId="8" borderId="1" xfId="0" applyNumberFormat="1" applyFont="1" applyFill="1" applyBorder="1" applyAlignment="1">
      <alignment vertical="center"/>
    </xf>
    <xf numFmtId="4" fontId="7" fillId="0" borderId="1" xfId="7" applyNumberFormat="1" applyFont="1" applyFill="1" applyBorder="1" applyAlignment="1" applyProtection="1">
      <alignment horizontal="right" vertical="center" wrapText="1"/>
    </xf>
    <xf numFmtId="4" fontId="7" fillId="0" borderId="0" xfId="7" applyNumberFormat="1" applyFont="1" applyFill="1" applyBorder="1" applyAlignment="1" applyProtection="1">
      <alignment horizontal="right" vertical="center" wrapText="1"/>
    </xf>
    <xf numFmtId="4" fontId="15" fillId="0" borderId="0" xfId="8" applyNumberFormat="1" applyFont="1" applyFill="1" applyBorder="1" applyAlignment="1" applyProtection="1">
      <alignment horizontal="righ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3" borderId="0" xfId="0" applyFont="1" applyFill="1" applyBorder="1" applyAlignment="1">
      <alignment horizontal="left" vertical="center" wrapText="1"/>
    </xf>
    <xf numFmtId="4" fontId="7" fillId="0" borderId="1" xfId="9" applyNumberFormat="1" applyFont="1" applyFill="1" applyBorder="1" applyAlignment="1" applyProtection="1">
      <alignment horizontal="right" vertical="center" wrapText="1"/>
    </xf>
    <xf numFmtId="4" fontId="7" fillId="0" borderId="0" xfId="9" applyNumberFormat="1" applyFont="1" applyFill="1" applyBorder="1" applyAlignment="1" applyProtection="1">
      <alignment horizontal="right" vertical="center" wrapText="1"/>
    </xf>
    <xf numFmtId="4" fontId="15" fillId="0" borderId="0" xfId="9" applyNumberFormat="1" applyFont="1" applyFill="1" applyBorder="1" applyAlignment="1" applyProtection="1">
      <alignment horizontal="righ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9" fillId="8" borderId="2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/>
    <xf numFmtId="0" fontId="13" fillId="0" borderId="1" xfId="0" applyFont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</cellXfs>
  <cellStyles count="10">
    <cellStyle name="Good 2" xfId="2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28" workbookViewId="0">
      <selection activeCell="F38" sqref="F38"/>
    </sheetView>
  </sheetViews>
  <sheetFormatPr defaultRowHeight="15"/>
  <cols>
    <col min="1" max="1" width="6.7109375" bestFit="1" customWidth="1"/>
    <col min="2" max="2" width="2.7109375" bestFit="1" customWidth="1"/>
    <col min="3" max="3" width="25.140625" bestFit="1" customWidth="1"/>
    <col min="4" max="4" width="3.5703125" bestFit="1" customWidth="1"/>
    <col min="5" max="5" width="32.85546875" customWidth="1"/>
    <col min="6" max="6" width="27.5703125" customWidth="1"/>
  </cols>
  <sheetData>
    <row r="2" spans="1:6">
      <c r="A2" s="88" t="s">
        <v>216</v>
      </c>
      <c r="B2" s="88"/>
      <c r="C2" s="88"/>
      <c r="D2" s="88"/>
      <c r="E2" s="88"/>
      <c r="F2" s="88"/>
    </row>
    <row r="3" spans="1:6">
      <c r="A3" s="5" t="s">
        <v>0</v>
      </c>
      <c r="B3" s="89" t="s">
        <v>1</v>
      </c>
      <c r="C3" s="90"/>
      <c r="D3" s="89" t="s">
        <v>2</v>
      </c>
      <c r="E3" s="90"/>
      <c r="F3" s="5" t="s">
        <v>3</v>
      </c>
    </row>
    <row r="4" spans="1:6" ht="22.5">
      <c r="A4" s="1" t="s">
        <v>4</v>
      </c>
      <c r="B4" s="2" t="s">
        <v>5</v>
      </c>
      <c r="C4" s="6" t="s">
        <v>6</v>
      </c>
      <c r="D4" s="2" t="s">
        <v>7</v>
      </c>
      <c r="E4" s="3" t="s">
        <v>8</v>
      </c>
      <c r="F4" s="7">
        <v>232900000</v>
      </c>
    </row>
    <row r="5" spans="1:6" ht="22.5">
      <c r="A5" s="1" t="s">
        <v>4</v>
      </c>
      <c r="B5" s="2" t="s">
        <v>5</v>
      </c>
      <c r="C5" s="6" t="s">
        <v>6</v>
      </c>
      <c r="D5" s="2" t="s">
        <v>9</v>
      </c>
      <c r="E5" s="3" t="s">
        <v>10</v>
      </c>
      <c r="F5" s="7">
        <v>90600000</v>
      </c>
    </row>
    <row r="6" spans="1:6" ht="22.5">
      <c r="A6" s="1">
        <v>630</v>
      </c>
      <c r="B6" s="2" t="s">
        <v>5</v>
      </c>
      <c r="C6" s="6" t="s">
        <v>6</v>
      </c>
      <c r="D6" s="2" t="s">
        <v>11</v>
      </c>
      <c r="E6" s="3" t="s">
        <v>12</v>
      </c>
      <c r="F6" s="7">
        <v>3500000</v>
      </c>
    </row>
    <row r="7" spans="1:6" ht="22.5">
      <c r="A7" s="1" t="s">
        <v>4</v>
      </c>
      <c r="B7" s="2" t="s">
        <v>5</v>
      </c>
      <c r="C7" s="6" t="s">
        <v>6</v>
      </c>
      <c r="D7" s="2" t="s">
        <v>13</v>
      </c>
      <c r="E7" s="3" t="s">
        <v>14</v>
      </c>
      <c r="F7" s="7">
        <v>37000000</v>
      </c>
    </row>
    <row r="8" spans="1:6" ht="22.5">
      <c r="A8" s="1" t="s">
        <v>4</v>
      </c>
      <c r="B8" s="2" t="s">
        <v>5</v>
      </c>
      <c r="C8" s="6" t="s">
        <v>6</v>
      </c>
      <c r="D8" s="2" t="s">
        <v>15</v>
      </c>
      <c r="E8" s="3" t="s">
        <v>16</v>
      </c>
      <c r="F8" s="7">
        <v>60000000</v>
      </c>
    </row>
    <row r="9" spans="1:6" ht="22.5">
      <c r="A9" s="1" t="s">
        <v>4</v>
      </c>
      <c r="B9" s="2" t="s">
        <v>5</v>
      </c>
      <c r="C9" s="6" t="s">
        <v>6</v>
      </c>
      <c r="D9" s="2" t="s">
        <v>17</v>
      </c>
      <c r="E9" s="3" t="s">
        <v>18</v>
      </c>
      <c r="F9" s="7">
        <v>8000000</v>
      </c>
    </row>
    <row r="10" spans="1:6" ht="22.5">
      <c r="A10" s="1" t="s">
        <v>4</v>
      </c>
      <c r="B10" s="2" t="s">
        <v>5</v>
      </c>
      <c r="C10" s="6" t="s">
        <v>6</v>
      </c>
      <c r="D10" s="2" t="s">
        <v>19</v>
      </c>
      <c r="E10" s="3" t="s">
        <v>20</v>
      </c>
      <c r="F10" s="7">
        <v>14000000</v>
      </c>
    </row>
    <row r="11" spans="1:6" ht="22.5">
      <c r="A11" s="1" t="s">
        <v>4</v>
      </c>
      <c r="B11" s="2" t="s">
        <v>5</v>
      </c>
      <c r="C11" s="6" t="s">
        <v>6</v>
      </c>
      <c r="D11" s="2" t="s">
        <v>21</v>
      </c>
      <c r="E11" s="3" t="s">
        <v>22</v>
      </c>
      <c r="F11" s="7">
        <v>7400000</v>
      </c>
    </row>
    <row r="12" spans="1:6" ht="22.5">
      <c r="A12" s="1" t="s">
        <v>4</v>
      </c>
      <c r="B12" s="2" t="s">
        <v>5</v>
      </c>
      <c r="C12" s="6" t="s">
        <v>6</v>
      </c>
      <c r="D12" s="2" t="s">
        <v>23</v>
      </c>
      <c r="E12" s="3" t="s">
        <v>24</v>
      </c>
      <c r="F12" s="7">
        <v>16000000</v>
      </c>
    </row>
    <row r="13" spans="1:6" ht="22.5">
      <c r="A13" s="1" t="s">
        <v>4</v>
      </c>
      <c r="B13" s="2" t="s">
        <v>5</v>
      </c>
      <c r="C13" s="6" t="s">
        <v>6</v>
      </c>
      <c r="D13" s="2" t="s">
        <v>25</v>
      </c>
      <c r="E13" s="3" t="s">
        <v>26</v>
      </c>
      <c r="F13" s="7">
        <v>17000000</v>
      </c>
    </row>
    <row r="14" spans="1:6" ht="22.5">
      <c r="A14" s="1" t="s">
        <v>4</v>
      </c>
      <c r="B14" s="2" t="s">
        <v>5</v>
      </c>
      <c r="C14" s="6" t="s">
        <v>6</v>
      </c>
      <c r="D14" s="2" t="s">
        <v>27</v>
      </c>
      <c r="E14" s="3" t="s">
        <v>28</v>
      </c>
      <c r="F14" s="7">
        <v>1500000</v>
      </c>
    </row>
    <row r="15" spans="1:6" ht="22.5">
      <c r="A15" s="1">
        <v>630</v>
      </c>
      <c r="B15" s="2">
        <v>20</v>
      </c>
      <c r="C15" s="6" t="s">
        <v>6</v>
      </c>
      <c r="D15" s="2">
        <v>480</v>
      </c>
      <c r="E15" s="9" t="s">
        <v>29</v>
      </c>
      <c r="F15" s="7">
        <v>15000000</v>
      </c>
    </row>
    <row r="16" spans="1:6" ht="22.5">
      <c r="A16" s="1">
        <v>630</v>
      </c>
      <c r="B16" s="1">
        <v>20</v>
      </c>
      <c r="C16" s="6" t="s">
        <v>6</v>
      </c>
      <c r="D16" s="1">
        <v>483</v>
      </c>
      <c r="E16" s="8" t="s">
        <v>30</v>
      </c>
      <c r="F16" s="7">
        <v>500000</v>
      </c>
    </row>
    <row r="17" spans="1:6" ht="24" customHeight="1">
      <c r="A17" s="1" t="s">
        <v>4</v>
      </c>
      <c r="B17" s="2" t="s">
        <v>5</v>
      </c>
      <c r="C17" s="3" t="s">
        <v>31</v>
      </c>
      <c r="D17" s="2" t="s">
        <v>32</v>
      </c>
      <c r="E17" s="3" t="s">
        <v>33</v>
      </c>
      <c r="F17" s="7">
        <v>5500000</v>
      </c>
    </row>
    <row r="18" spans="1:6" ht="20.25" customHeight="1">
      <c r="A18" s="1" t="s">
        <v>4</v>
      </c>
      <c r="B18" s="2" t="s">
        <v>34</v>
      </c>
      <c r="C18" s="3" t="s">
        <v>35</v>
      </c>
      <c r="D18" s="2" t="s">
        <v>21</v>
      </c>
      <c r="E18" s="3" t="s">
        <v>22</v>
      </c>
      <c r="F18" s="7">
        <v>9000000</v>
      </c>
    </row>
    <row r="19" spans="1:6" ht="21.75" customHeight="1">
      <c r="A19" s="1" t="s">
        <v>4</v>
      </c>
      <c r="B19" s="2" t="s">
        <v>34</v>
      </c>
      <c r="C19" s="3" t="s">
        <v>35</v>
      </c>
      <c r="D19" s="2" t="s">
        <v>23</v>
      </c>
      <c r="E19" s="3" t="s">
        <v>24</v>
      </c>
      <c r="F19" s="7">
        <v>5400000</v>
      </c>
    </row>
    <row r="20" spans="1:6" ht="22.5">
      <c r="A20" s="1">
        <v>630</v>
      </c>
      <c r="B20" s="2">
        <v>22</v>
      </c>
      <c r="C20" s="4" t="s">
        <v>36</v>
      </c>
      <c r="D20" s="2">
        <v>424</v>
      </c>
      <c r="E20" s="3" t="s">
        <v>20</v>
      </c>
      <c r="F20" s="7">
        <v>1000000</v>
      </c>
    </row>
    <row r="21" spans="1:6" ht="22.5">
      <c r="A21" s="1">
        <v>630</v>
      </c>
      <c r="B21" s="2">
        <v>22</v>
      </c>
      <c r="C21" s="4" t="s">
        <v>36</v>
      </c>
      <c r="D21" s="2">
        <v>425</v>
      </c>
      <c r="E21" s="3" t="s">
        <v>22</v>
      </c>
      <c r="F21" s="7">
        <v>0</v>
      </c>
    </row>
    <row r="22" spans="1:6" ht="22.5">
      <c r="A22" s="1">
        <v>630</v>
      </c>
      <c r="B22" s="2">
        <v>22</v>
      </c>
      <c r="C22" s="4" t="s">
        <v>36</v>
      </c>
      <c r="D22" s="2">
        <v>480</v>
      </c>
      <c r="E22" s="4" t="s">
        <v>29</v>
      </c>
      <c r="F22" s="7">
        <v>7000000</v>
      </c>
    </row>
    <row r="23" spans="1:6" ht="22.5">
      <c r="A23" s="1">
        <v>630</v>
      </c>
      <c r="B23" s="2">
        <v>22</v>
      </c>
      <c r="C23" s="4" t="s">
        <v>36</v>
      </c>
      <c r="D23" s="2">
        <v>481</v>
      </c>
      <c r="E23" s="4" t="s">
        <v>37</v>
      </c>
      <c r="F23" s="7">
        <v>33000000</v>
      </c>
    </row>
    <row r="24" spans="1:6" ht="20.25" customHeight="1">
      <c r="A24" s="1" t="s">
        <v>4</v>
      </c>
      <c r="B24" s="2" t="s">
        <v>38</v>
      </c>
      <c r="C24" s="3" t="s">
        <v>39</v>
      </c>
      <c r="D24" s="2" t="s">
        <v>17</v>
      </c>
      <c r="E24" s="3" t="s">
        <v>18</v>
      </c>
      <c r="F24" s="7">
        <v>100000</v>
      </c>
    </row>
    <row r="25" spans="1:6" ht="20.25" customHeight="1">
      <c r="A25" s="1" t="s">
        <v>4</v>
      </c>
      <c r="B25" s="2" t="s">
        <v>38</v>
      </c>
      <c r="C25" s="3" t="s">
        <v>39</v>
      </c>
      <c r="D25" s="2" t="s">
        <v>19</v>
      </c>
      <c r="E25" s="3" t="s">
        <v>20</v>
      </c>
      <c r="F25" s="7">
        <v>1500000</v>
      </c>
    </row>
    <row r="26" spans="1:6" ht="19.5" customHeight="1">
      <c r="A26" s="1">
        <v>630</v>
      </c>
      <c r="B26" s="2">
        <v>23</v>
      </c>
      <c r="C26" s="3" t="s">
        <v>39</v>
      </c>
      <c r="D26" s="2">
        <v>425</v>
      </c>
      <c r="E26" s="3" t="s">
        <v>22</v>
      </c>
      <c r="F26" s="7">
        <v>500000</v>
      </c>
    </row>
    <row r="27" spans="1:6" ht="18.75" customHeight="1">
      <c r="A27" s="1">
        <v>630</v>
      </c>
      <c r="B27" s="2">
        <v>23</v>
      </c>
      <c r="C27" s="3" t="s">
        <v>39</v>
      </c>
      <c r="D27" s="2">
        <v>426</v>
      </c>
      <c r="E27" s="3" t="s">
        <v>24</v>
      </c>
      <c r="F27" s="7">
        <v>500000</v>
      </c>
    </row>
    <row r="28" spans="1:6" ht="22.5" customHeight="1">
      <c r="A28" s="1" t="s">
        <v>4</v>
      </c>
      <c r="B28" s="2" t="s">
        <v>41</v>
      </c>
      <c r="C28" s="3" t="s">
        <v>42</v>
      </c>
      <c r="D28" s="2" t="s">
        <v>13</v>
      </c>
      <c r="E28" s="3" t="s">
        <v>14</v>
      </c>
      <c r="F28" s="7">
        <v>1450000</v>
      </c>
    </row>
    <row r="29" spans="1:6" ht="20.25" customHeight="1">
      <c r="A29" s="1">
        <v>630</v>
      </c>
      <c r="B29" s="2" t="s">
        <v>41</v>
      </c>
      <c r="C29" s="3" t="s">
        <v>42</v>
      </c>
      <c r="D29" s="2" t="s">
        <v>19</v>
      </c>
      <c r="E29" s="3" t="s">
        <v>20</v>
      </c>
      <c r="F29" s="7">
        <v>2000000</v>
      </c>
    </row>
    <row r="30" spans="1:6" ht="20.25" customHeight="1">
      <c r="A30" s="1" t="s">
        <v>4</v>
      </c>
      <c r="B30" s="2" t="s">
        <v>41</v>
      </c>
      <c r="C30" s="3" t="s">
        <v>42</v>
      </c>
      <c r="D30" s="2" t="s">
        <v>21</v>
      </c>
      <c r="E30" s="3" t="s">
        <v>22</v>
      </c>
      <c r="F30" s="7">
        <v>1500000</v>
      </c>
    </row>
    <row r="31" spans="1:6" ht="20.25" customHeight="1">
      <c r="A31" s="1" t="s">
        <v>4</v>
      </c>
      <c r="B31" s="2" t="s">
        <v>41</v>
      </c>
      <c r="C31" s="3" t="s">
        <v>42</v>
      </c>
      <c r="D31" s="2" t="s">
        <v>23</v>
      </c>
      <c r="E31" s="3" t="s">
        <v>24</v>
      </c>
      <c r="F31" s="7">
        <v>1000000</v>
      </c>
    </row>
    <row r="32" spans="1:6" ht="18" customHeight="1">
      <c r="A32" s="1" t="s">
        <v>4</v>
      </c>
      <c r="B32" s="2" t="s">
        <v>41</v>
      </c>
      <c r="C32" s="3" t="s">
        <v>42</v>
      </c>
      <c r="D32" s="2" t="s">
        <v>32</v>
      </c>
      <c r="E32" s="3" t="s">
        <v>43</v>
      </c>
      <c r="F32" s="7">
        <v>150000</v>
      </c>
    </row>
    <row r="33" spans="1:6" ht="21.75" customHeight="1">
      <c r="A33" s="1">
        <v>630</v>
      </c>
      <c r="B33" s="2" t="s">
        <v>44</v>
      </c>
      <c r="C33" s="3" t="s">
        <v>45</v>
      </c>
      <c r="D33" s="2" t="s">
        <v>13</v>
      </c>
      <c r="E33" s="3" t="s">
        <v>14</v>
      </c>
      <c r="F33" s="7">
        <v>500000</v>
      </c>
    </row>
    <row r="34" spans="1:6" ht="22.5" customHeight="1">
      <c r="A34" s="1" t="s">
        <v>4</v>
      </c>
      <c r="B34" s="2" t="s">
        <v>44</v>
      </c>
      <c r="C34" s="3" t="s">
        <v>45</v>
      </c>
      <c r="D34" s="2" t="s">
        <v>21</v>
      </c>
      <c r="E34" s="3" t="s">
        <v>22</v>
      </c>
      <c r="F34" s="7">
        <v>500000</v>
      </c>
    </row>
    <row r="35" spans="1:6" ht="22.5">
      <c r="A35" s="1">
        <v>785</v>
      </c>
      <c r="B35" s="2">
        <v>28</v>
      </c>
      <c r="C35" s="3" t="s">
        <v>46</v>
      </c>
      <c r="D35" s="2">
        <v>425</v>
      </c>
      <c r="E35" s="3" t="s">
        <v>22</v>
      </c>
      <c r="F35" s="7">
        <v>400000</v>
      </c>
    </row>
    <row r="36" spans="1:6" ht="22.5">
      <c r="A36" s="1">
        <v>785</v>
      </c>
      <c r="B36" s="2" t="s">
        <v>47</v>
      </c>
      <c r="C36" s="3" t="s">
        <v>46</v>
      </c>
      <c r="D36" s="2" t="s">
        <v>25</v>
      </c>
      <c r="E36" s="3" t="s">
        <v>26</v>
      </c>
      <c r="F36" s="7">
        <v>7500000</v>
      </c>
    </row>
    <row r="37" spans="1:6" ht="22.5">
      <c r="A37" s="1">
        <v>785</v>
      </c>
      <c r="B37" s="2" t="s">
        <v>47</v>
      </c>
      <c r="C37" s="3" t="s">
        <v>46</v>
      </c>
      <c r="D37" s="2" t="s">
        <v>40</v>
      </c>
      <c r="E37" s="3" t="s">
        <v>29</v>
      </c>
      <c r="F37" s="7">
        <v>25900000</v>
      </c>
    </row>
    <row r="38" spans="1:6" ht="22.5">
      <c r="A38" s="1">
        <v>785</v>
      </c>
      <c r="B38" s="2">
        <v>28</v>
      </c>
      <c r="C38" s="3" t="s">
        <v>46</v>
      </c>
      <c r="D38" s="2">
        <v>483</v>
      </c>
      <c r="E38" s="3" t="s">
        <v>30</v>
      </c>
      <c r="F38" s="7">
        <v>500000</v>
      </c>
    </row>
    <row r="39" spans="1:6" ht="22.5">
      <c r="A39" s="1">
        <v>785</v>
      </c>
      <c r="B39" s="2" t="s">
        <v>47</v>
      </c>
      <c r="C39" s="3" t="s">
        <v>46</v>
      </c>
      <c r="D39" s="2" t="s">
        <v>32</v>
      </c>
      <c r="E39" s="3" t="s">
        <v>33</v>
      </c>
      <c r="F39" s="7">
        <v>8000000</v>
      </c>
    </row>
    <row r="40" spans="1:6">
      <c r="A40" s="91" t="s">
        <v>48</v>
      </c>
      <c r="B40" s="92"/>
      <c r="C40" s="92"/>
      <c r="D40" s="92"/>
      <c r="E40" s="93"/>
      <c r="F40" s="7">
        <f>SUM(F4:F39)</f>
        <v>616300000</v>
      </c>
    </row>
    <row r="41" spans="1:6">
      <c r="F41" s="10"/>
    </row>
  </sheetData>
  <mergeCells count="4">
    <mergeCell ref="A2:F2"/>
    <mergeCell ref="B3:C3"/>
    <mergeCell ref="D3:E3"/>
    <mergeCell ref="A40:E40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F3" sqref="F3:F41"/>
    </sheetView>
  </sheetViews>
  <sheetFormatPr defaultRowHeight="15"/>
  <cols>
    <col min="3" max="3" width="31" customWidth="1"/>
    <col min="4" max="4" width="8.140625" customWidth="1"/>
    <col min="5" max="5" width="20.5703125" customWidth="1"/>
    <col min="6" max="6" width="13.85546875" customWidth="1"/>
    <col min="7" max="7" width="14.85546875" customWidth="1"/>
    <col min="8" max="8" width="12.42578125" customWidth="1"/>
    <col min="9" max="9" width="11.7109375" customWidth="1"/>
  </cols>
  <sheetData>
    <row r="1" spans="1:9">
      <c r="A1" s="100" t="s">
        <v>229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7" t="s">
        <v>0</v>
      </c>
      <c r="B2" s="101" t="s">
        <v>1</v>
      </c>
      <c r="C2" s="102"/>
      <c r="D2" s="101" t="s">
        <v>2</v>
      </c>
      <c r="E2" s="102"/>
      <c r="F2" s="17" t="s">
        <v>3</v>
      </c>
      <c r="G2" s="17" t="s">
        <v>49</v>
      </c>
      <c r="H2" s="17" t="s">
        <v>50</v>
      </c>
      <c r="I2" s="17" t="s">
        <v>51</v>
      </c>
    </row>
    <row r="3" spans="1:9" ht="33.75" customHeight="1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f>БУЏЕТ!F4</f>
        <v>232900000</v>
      </c>
      <c r="G3" s="77">
        <v>182663294</v>
      </c>
      <c r="H3" s="20">
        <f>F3:F42-G3:G42</f>
        <v>50236706</v>
      </c>
      <c r="I3" s="20">
        <f>G3/F3*100</f>
        <v>78.429924431086306</v>
      </c>
    </row>
    <row r="4" spans="1:9" ht="33.75" customHeight="1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f>БУЏЕТ!F5</f>
        <v>90600000</v>
      </c>
      <c r="G4" s="77">
        <v>71056648</v>
      </c>
      <c r="H4" s="20">
        <f t="shared" ref="H4:H38" si="0">F4-G4</f>
        <v>19543352</v>
      </c>
      <c r="I4" s="20">
        <f>G4/F4*100</f>
        <v>78.428971302428252</v>
      </c>
    </row>
    <row r="5" spans="1:9" ht="33.75" customHeight="1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77">
        <v>353097</v>
      </c>
      <c r="H5" s="20">
        <f t="shared" si="0"/>
        <v>3146903</v>
      </c>
      <c r="I5" s="20">
        <v>0</v>
      </c>
    </row>
    <row r="6" spans="1:9" ht="33.75" customHeight="1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v>42000000</v>
      </c>
      <c r="G6" s="77">
        <v>29374494</v>
      </c>
      <c r="H6" s="20">
        <f t="shared" si="0"/>
        <v>12625506</v>
      </c>
      <c r="I6" s="20">
        <f t="shared" ref="I6:I42" si="1">G6/F6*100</f>
        <v>69.939271428571431</v>
      </c>
    </row>
    <row r="7" spans="1:9" ht="33.75" customHeight="1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v>49000000</v>
      </c>
      <c r="G7" s="77">
        <v>24635907</v>
      </c>
      <c r="H7" s="20">
        <f t="shared" si="0"/>
        <v>24364093</v>
      </c>
      <c r="I7" s="20">
        <f t="shared" si="1"/>
        <v>50.277361224489795</v>
      </c>
    </row>
    <row r="8" spans="1:9" ht="33.75" customHeight="1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f>БУЏЕТ!F9</f>
        <v>8000000</v>
      </c>
      <c r="G8" s="77">
        <v>5578420</v>
      </c>
      <c r="H8" s="20">
        <f t="shared" si="0"/>
        <v>2421580</v>
      </c>
      <c r="I8" s="20">
        <f t="shared" si="1"/>
        <v>69.730249999999998</v>
      </c>
    </row>
    <row r="9" spans="1:9" ht="33.75" customHeight="1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77">
        <v>9475700</v>
      </c>
      <c r="H9" s="20">
        <f t="shared" si="0"/>
        <v>4524300</v>
      </c>
      <c r="I9" s="20">
        <f t="shared" si="1"/>
        <v>67.683571428571426</v>
      </c>
    </row>
    <row r="10" spans="1:9" ht="33.75" customHeight="1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v>8400000</v>
      </c>
      <c r="G10" s="77">
        <v>6944346</v>
      </c>
      <c r="H10" s="20">
        <f t="shared" si="0"/>
        <v>1455654</v>
      </c>
      <c r="I10" s="20">
        <f t="shared" si="1"/>
        <v>82.670785714285714</v>
      </c>
    </row>
    <row r="11" spans="1:9" ht="33.75" customHeight="1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v>19500000</v>
      </c>
      <c r="G11" s="77">
        <v>14763556</v>
      </c>
      <c r="H11" s="20">
        <f t="shared" si="0"/>
        <v>4736444</v>
      </c>
      <c r="I11" s="20">
        <f t="shared" si="1"/>
        <v>75.710543589743594</v>
      </c>
    </row>
    <row r="12" spans="1:9" ht="33.75" customHeight="1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v>17500000</v>
      </c>
      <c r="G12" s="77">
        <v>10767921</v>
      </c>
      <c r="H12" s="20">
        <f t="shared" si="0"/>
        <v>6732079</v>
      </c>
      <c r="I12" s="20">
        <f t="shared" si="1"/>
        <v>61.530977142857147</v>
      </c>
    </row>
    <row r="13" spans="1:9" ht="33.75" customHeight="1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77">
        <v>489095</v>
      </c>
      <c r="H13" s="20">
        <f t="shared" si="0"/>
        <v>1010905</v>
      </c>
      <c r="I13" s="20">
        <f t="shared" si="1"/>
        <v>32.606333333333332</v>
      </c>
    </row>
    <row r="14" spans="1:9" ht="33.75" customHeight="1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f>БУЏЕТ!F15</f>
        <v>15000000</v>
      </c>
      <c r="G14" s="77">
        <v>0</v>
      </c>
      <c r="H14" s="20">
        <f t="shared" si="0"/>
        <v>15000000</v>
      </c>
      <c r="I14" s="20">
        <f t="shared" si="1"/>
        <v>0</v>
      </c>
    </row>
    <row r="15" spans="1:9" ht="33.75" customHeight="1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77">
        <v>259600</v>
      </c>
      <c r="H15" s="20">
        <f t="shared" si="0"/>
        <v>240400</v>
      </c>
      <c r="I15" s="20">
        <f t="shared" si="1"/>
        <v>51.92</v>
      </c>
    </row>
    <row r="16" spans="1:9" ht="33.75" customHeight="1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f>БУЏЕТ!F17</f>
        <v>5500000</v>
      </c>
      <c r="G16" s="77">
        <v>3152788</v>
      </c>
      <c r="H16" s="20">
        <f t="shared" si="0"/>
        <v>2347212</v>
      </c>
      <c r="I16" s="20">
        <f t="shared" si="1"/>
        <v>57.323418181818184</v>
      </c>
    </row>
    <row r="17" spans="1:9" ht="33.75" customHeight="1">
      <c r="A17" s="19" t="s">
        <v>4</v>
      </c>
      <c r="B17" s="19" t="s">
        <v>34</v>
      </c>
      <c r="C17" s="4" t="s">
        <v>6</v>
      </c>
      <c r="D17" s="19" t="s">
        <v>21</v>
      </c>
      <c r="E17" s="4" t="s">
        <v>22</v>
      </c>
      <c r="F17" s="20">
        <f>БУЏЕТ!F18</f>
        <v>9000000</v>
      </c>
      <c r="G17" s="77">
        <v>4040000</v>
      </c>
      <c r="H17" s="20">
        <f t="shared" si="0"/>
        <v>4960000</v>
      </c>
      <c r="I17" s="20">
        <f t="shared" si="1"/>
        <v>44.888888888888886</v>
      </c>
    </row>
    <row r="18" spans="1:9" ht="33.75" customHeight="1">
      <c r="A18" s="19" t="s">
        <v>4</v>
      </c>
      <c r="B18" s="19" t="s">
        <v>34</v>
      </c>
      <c r="C18" s="4" t="s">
        <v>6</v>
      </c>
      <c r="D18" s="19" t="s">
        <v>23</v>
      </c>
      <c r="E18" s="4" t="s">
        <v>24</v>
      </c>
      <c r="F18" s="20">
        <f>БУЏЕТ!F19</f>
        <v>5400000</v>
      </c>
      <c r="G18" s="78">
        <v>235686</v>
      </c>
      <c r="H18" s="20">
        <f t="shared" si="0"/>
        <v>5164314</v>
      </c>
      <c r="I18" s="20">
        <f t="shared" si="1"/>
        <v>4.3645555555555555</v>
      </c>
    </row>
    <row r="19" spans="1:9" ht="22.5">
      <c r="A19" s="19" t="s">
        <v>4</v>
      </c>
      <c r="B19" s="19" t="s">
        <v>188</v>
      </c>
      <c r="C19" s="4" t="s">
        <v>6</v>
      </c>
      <c r="D19" s="19" t="s">
        <v>19</v>
      </c>
      <c r="E19" s="4" t="s">
        <v>20</v>
      </c>
      <c r="F19" s="20">
        <f>БУЏЕТ!F20</f>
        <v>1000000</v>
      </c>
      <c r="G19" s="58">
        <v>0</v>
      </c>
      <c r="H19" s="20">
        <f t="shared" si="0"/>
        <v>1000000</v>
      </c>
      <c r="I19" s="20">
        <f t="shared" si="1"/>
        <v>0</v>
      </c>
    </row>
    <row r="20" spans="1:9" ht="22.5">
      <c r="A20" s="19">
        <v>630</v>
      </c>
      <c r="B20" s="19">
        <v>22</v>
      </c>
      <c r="C20" s="4" t="s">
        <v>6</v>
      </c>
      <c r="D20" s="19">
        <v>425</v>
      </c>
      <c r="E20" s="4" t="s">
        <v>22</v>
      </c>
      <c r="F20" s="20">
        <v>800000</v>
      </c>
      <c r="G20" s="58">
        <v>0</v>
      </c>
      <c r="H20" s="20">
        <f>F20-G20</f>
        <v>800000</v>
      </c>
      <c r="I20" s="20">
        <f>G20/F20*100</f>
        <v>0</v>
      </c>
    </row>
    <row r="21" spans="1:9" ht="22.5">
      <c r="A21" s="19" t="s">
        <v>4</v>
      </c>
      <c r="B21" s="19" t="s">
        <v>188</v>
      </c>
      <c r="C21" s="4" t="s">
        <v>6</v>
      </c>
      <c r="D21" s="19" t="s">
        <v>40</v>
      </c>
      <c r="E21" s="4" t="s">
        <v>29</v>
      </c>
      <c r="F21" s="20">
        <v>13800000</v>
      </c>
      <c r="G21" s="58">
        <v>0</v>
      </c>
      <c r="H21" s="20">
        <f t="shared" si="0"/>
        <v>13800000</v>
      </c>
      <c r="I21" s="20">
        <f t="shared" si="1"/>
        <v>0</v>
      </c>
    </row>
    <row r="22" spans="1:9" ht="22.5">
      <c r="A22" s="19" t="s">
        <v>4</v>
      </c>
      <c r="B22" s="19" t="s">
        <v>188</v>
      </c>
      <c r="C22" s="4" t="s">
        <v>6</v>
      </c>
      <c r="D22" s="19" t="s">
        <v>189</v>
      </c>
      <c r="E22" s="4" t="s">
        <v>37</v>
      </c>
      <c r="F22" s="20">
        <v>26400000</v>
      </c>
      <c r="G22" s="58">
        <v>0</v>
      </c>
      <c r="H22" s="20">
        <f t="shared" si="0"/>
        <v>26400000</v>
      </c>
      <c r="I22" s="20">
        <f t="shared" si="1"/>
        <v>0</v>
      </c>
    </row>
    <row r="23" spans="1:9" ht="22.5">
      <c r="A23" s="19" t="s">
        <v>4</v>
      </c>
      <c r="B23" s="19" t="s">
        <v>38</v>
      </c>
      <c r="C23" s="4" t="s">
        <v>6</v>
      </c>
      <c r="D23" s="19" t="s">
        <v>17</v>
      </c>
      <c r="E23" s="4" t="s">
        <v>18</v>
      </c>
      <c r="F23" s="20">
        <v>100000</v>
      </c>
      <c r="G23" s="58">
        <v>0</v>
      </c>
      <c r="H23" s="20">
        <f t="shared" si="0"/>
        <v>100000</v>
      </c>
      <c r="I23" s="20">
        <f t="shared" si="1"/>
        <v>0</v>
      </c>
    </row>
    <row r="24" spans="1:9" ht="22.5">
      <c r="A24" s="19" t="s">
        <v>4</v>
      </c>
      <c r="B24" s="19" t="s">
        <v>38</v>
      </c>
      <c r="C24" s="4" t="s">
        <v>6</v>
      </c>
      <c r="D24" s="19" t="s">
        <v>19</v>
      </c>
      <c r="E24" s="4" t="s">
        <v>20</v>
      </c>
      <c r="F24" s="20">
        <v>1500000</v>
      </c>
      <c r="G24" s="58">
        <v>21240</v>
      </c>
      <c r="H24" s="20">
        <f t="shared" si="0"/>
        <v>1478760</v>
      </c>
      <c r="I24" s="20">
        <f t="shared" si="1"/>
        <v>1.4160000000000001</v>
      </c>
    </row>
    <row r="25" spans="1:9" ht="22.5">
      <c r="A25" s="19" t="s">
        <v>4</v>
      </c>
      <c r="B25" s="19" t="s">
        <v>38</v>
      </c>
      <c r="C25" s="4" t="s">
        <v>6</v>
      </c>
      <c r="D25" s="19">
        <v>425</v>
      </c>
      <c r="E25" s="4" t="s">
        <v>22</v>
      </c>
      <c r="F25" s="20">
        <f>БУЏЕТ!F27</f>
        <v>500000</v>
      </c>
      <c r="G25" s="58">
        <v>0</v>
      </c>
      <c r="H25" s="20">
        <f t="shared" si="0"/>
        <v>500000</v>
      </c>
      <c r="I25" s="20">
        <f t="shared" si="1"/>
        <v>0</v>
      </c>
    </row>
    <row r="26" spans="1:9" ht="22.5">
      <c r="A26" s="19">
        <v>630</v>
      </c>
      <c r="B26" s="19">
        <v>23</v>
      </c>
      <c r="C26" s="4" t="s">
        <v>6</v>
      </c>
      <c r="D26" s="19">
        <v>426</v>
      </c>
      <c r="E26" s="4" t="s">
        <v>24</v>
      </c>
      <c r="F26" s="20">
        <v>500000</v>
      </c>
      <c r="G26" s="58">
        <v>0</v>
      </c>
      <c r="H26" s="20">
        <f t="shared" si="0"/>
        <v>500000</v>
      </c>
      <c r="I26" s="20">
        <f t="shared" si="1"/>
        <v>0</v>
      </c>
    </row>
    <row r="27" spans="1:9" ht="20.25" customHeight="1">
      <c r="A27" s="19" t="s">
        <v>4</v>
      </c>
      <c r="B27" s="19" t="s">
        <v>41</v>
      </c>
      <c r="C27" s="4" t="s">
        <v>42</v>
      </c>
      <c r="D27" s="19" t="s">
        <v>13</v>
      </c>
      <c r="E27" s="4" t="s">
        <v>14</v>
      </c>
      <c r="F27" s="20">
        <v>1450000</v>
      </c>
      <c r="G27" s="58">
        <v>0</v>
      </c>
      <c r="H27" s="20">
        <f t="shared" si="0"/>
        <v>1450000</v>
      </c>
      <c r="I27" s="20">
        <f t="shared" si="1"/>
        <v>0</v>
      </c>
    </row>
    <row r="28" spans="1:9" ht="22.5">
      <c r="A28" s="19">
        <v>630</v>
      </c>
      <c r="B28" s="19" t="s">
        <v>41</v>
      </c>
      <c r="C28" s="4" t="s">
        <v>42</v>
      </c>
      <c r="D28" s="19" t="s">
        <v>19</v>
      </c>
      <c r="E28" s="4" t="s">
        <v>20</v>
      </c>
      <c r="F28" s="20">
        <v>2000000</v>
      </c>
      <c r="G28" s="58">
        <v>892856</v>
      </c>
      <c r="H28" s="20">
        <f t="shared" si="0"/>
        <v>1107144</v>
      </c>
      <c r="I28" s="20">
        <f t="shared" si="1"/>
        <v>44.642800000000001</v>
      </c>
    </row>
    <row r="29" spans="1:9" ht="20.25" customHeight="1">
      <c r="A29" s="19" t="s">
        <v>4</v>
      </c>
      <c r="B29" s="19" t="s">
        <v>41</v>
      </c>
      <c r="C29" s="4" t="s">
        <v>42</v>
      </c>
      <c r="D29" s="19" t="s">
        <v>21</v>
      </c>
      <c r="E29" s="4" t="s">
        <v>22</v>
      </c>
      <c r="F29" s="20">
        <v>1500000</v>
      </c>
      <c r="G29" s="58">
        <v>361583</v>
      </c>
      <c r="H29" s="20">
        <f t="shared" si="0"/>
        <v>1138417</v>
      </c>
      <c r="I29" s="20">
        <f t="shared" si="1"/>
        <v>24.105533333333334</v>
      </c>
    </row>
    <row r="30" spans="1:9" ht="24" customHeight="1">
      <c r="A30" s="19" t="s">
        <v>4</v>
      </c>
      <c r="B30" s="19" t="s">
        <v>41</v>
      </c>
      <c r="C30" s="4" t="s">
        <v>42</v>
      </c>
      <c r="D30" s="19" t="s">
        <v>23</v>
      </c>
      <c r="E30" s="4" t="s">
        <v>24</v>
      </c>
      <c r="F30" s="20">
        <v>1000000</v>
      </c>
      <c r="G30" s="58">
        <v>227000</v>
      </c>
      <c r="H30" s="20">
        <f t="shared" si="0"/>
        <v>773000</v>
      </c>
      <c r="I30" s="20">
        <f t="shared" si="1"/>
        <v>22.7</v>
      </c>
    </row>
    <row r="31" spans="1:9" ht="22.5">
      <c r="A31" s="19" t="s">
        <v>4</v>
      </c>
      <c r="B31" s="19" t="s">
        <v>41</v>
      </c>
      <c r="C31" s="4" t="s">
        <v>42</v>
      </c>
      <c r="D31" s="19" t="s">
        <v>32</v>
      </c>
      <c r="E31" s="4" t="s">
        <v>43</v>
      </c>
      <c r="F31" s="20">
        <v>150000</v>
      </c>
      <c r="G31" s="59">
        <f>ПОСТАВКА!G147</f>
        <v>0</v>
      </c>
      <c r="H31" s="20">
        <f t="shared" si="0"/>
        <v>150000</v>
      </c>
      <c r="I31" s="20">
        <f t="shared" si="1"/>
        <v>0</v>
      </c>
    </row>
    <row r="32" spans="1:9" ht="21.75" customHeight="1">
      <c r="A32" s="19" t="s">
        <v>4</v>
      </c>
      <c r="B32" s="19" t="s">
        <v>44</v>
      </c>
      <c r="C32" s="4" t="s">
        <v>45</v>
      </c>
      <c r="D32" s="19">
        <v>420</v>
      </c>
      <c r="E32" s="4" t="s">
        <v>14</v>
      </c>
      <c r="F32" s="20">
        <f>БУЏЕТ!F34</f>
        <v>500000</v>
      </c>
      <c r="G32" s="59">
        <f>ПОСТАВКА!G150</f>
        <v>0</v>
      </c>
      <c r="H32" s="20">
        <f t="shared" si="0"/>
        <v>500000</v>
      </c>
      <c r="I32" s="20">
        <f t="shared" si="1"/>
        <v>0</v>
      </c>
    </row>
    <row r="33" spans="1:9" ht="21.75" customHeight="1">
      <c r="A33" s="19" t="s">
        <v>4</v>
      </c>
      <c r="B33" s="19" t="s">
        <v>44</v>
      </c>
      <c r="C33" s="4" t="s">
        <v>45</v>
      </c>
      <c r="D33" s="19" t="s">
        <v>21</v>
      </c>
      <c r="E33" s="4" t="s">
        <v>22</v>
      </c>
      <c r="F33" s="20">
        <v>500000</v>
      </c>
      <c r="G33" s="59">
        <f>ПОСТАВКА!G152</f>
        <v>0</v>
      </c>
      <c r="H33" s="20">
        <f t="shared" si="0"/>
        <v>500000</v>
      </c>
      <c r="I33" s="20">
        <f t="shared" si="1"/>
        <v>0</v>
      </c>
    </row>
    <row r="34" spans="1:9" ht="22.5">
      <c r="A34" s="19">
        <v>785</v>
      </c>
      <c r="B34" s="19">
        <v>28</v>
      </c>
      <c r="C34" s="4" t="s">
        <v>46</v>
      </c>
      <c r="D34" s="19">
        <v>420</v>
      </c>
      <c r="E34" s="4" t="s">
        <v>14</v>
      </c>
      <c r="F34" s="20">
        <v>3100000</v>
      </c>
      <c r="G34" s="58">
        <v>3072373</v>
      </c>
      <c r="H34" s="20">
        <f>F34-G34</f>
        <v>27627</v>
      </c>
      <c r="I34" s="20">
        <v>0</v>
      </c>
    </row>
    <row r="35" spans="1:9" ht="22.5">
      <c r="A35" s="19" t="s">
        <v>197</v>
      </c>
      <c r="B35" s="19">
        <v>28</v>
      </c>
      <c r="C35" s="4" t="s">
        <v>46</v>
      </c>
      <c r="D35" s="19">
        <v>425</v>
      </c>
      <c r="E35" s="4" t="s">
        <v>22</v>
      </c>
      <c r="F35" s="20">
        <v>650000</v>
      </c>
      <c r="G35" s="58">
        <v>483808</v>
      </c>
      <c r="H35" s="20">
        <f t="shared" si="0"/>
        <v>166192</v>
      </c>
      <c r="I35" s="20">
        <f t="shared" si="1"/>
        <v>74.432000000000002</v>
      </c>
    </row>
    <row r="36" spans="1:9" ht="22.5">
      <c r="A36" s="19">
        <v>785</v>
      </c>
      <c r="B36" s="19">
        <v>28</v>
      </c>
      <c r="C36" s="4" t="s">
        <v>46</v>
      </c>
      <c r="D36" s="19">
        <v>426</v>
      </c>
      <c r="E36" s="4" t="s">
        <v>24</v>
      </c>
      <c r="F36" s="20">
        <v>650000</v>
      </c>
      <c r="G36" s="58">
        <v>619232</v>
      </c>
      <c r="H36" s="20">
        <f>F36-G36</f>
        <v>30768</v>
      </c>
      <c r="I36" s="20">
        <v>0</v>
      </c>
    </row>
    <row r="37" spans="1:9" ht="22.5">
      <c r="A37" s="19" t="s">
        <v>197</v>
      </c>
      <c r="B37" s="19">
        <v>28</v>
      </c>
      <c r="C37" s="4" t="s">
        <v>46</v>
      </c>
      <c r="D37" s="19">
        <v>427</v>
      </c>
      <c r="E37" s="4" t="s">
        <v>26</v>
      </c>
      <c r="F37" s="20">
        <v>6750000</v>
      </c>
      <c r="G37" s="58">
        <v>1136499</v>
      </c>
      <c r="H37" s="20">
        <f t="shared" si="0"/>
        <v>5613501</v>
      </c>
      <c r="I37" s="20">
        <f t="shared" si="1"/>
        <v>16.837022222222224</v>
      </c>
    </row>
    <row r="38" spans="1:9" ht="22.5">
      <c r="A38" s="19" t="s">
        <v>197</v>
      </c>
      <c r="B38" s="19">
        <v>28</v>
      </c>
      <c r="C38" s="4" t="s">
        <v>46</v>
      </c>
      <c r="D38" s="19">
        <v>480</v>
      </c>
      <c r="E38" s="4" t="s">
        <v>29</v>
      </c>
      <c r="F38" s="20">
        <v>35400000</v>
      </c>
      <c r="G38" s="58">
        <v>15755650</v>
      </c>
      <c r="H38" s="20">
        <f t="shared" si="0"/>
        <v>19644350</v>
      </c>
      <c r="I38" s="20">
        <f t="shared" si="1"/>
        <v>44.507485875706216</v>
      </c>
    </row>
    <row r="39" spans="1:9" ht="22.5">
      <c r="A39" s="19">
        <v>785</v>
      </c>
      <c r="B39" s="19">
        <v>28</v>
      </c>
      <c r="C39" s="4" t="s">
        <v>46</v>
      </c>
      <c r="D39" s="19">
        <v>481</v>
      </c>
      <c r="E39" s="4" t="s">
        <v>37</v>
      </c>
      <c r="F39" s="20">
        <v>700000</v>
      </c>
      <c r="G39" s="58">
        <v>671600</v>
      </c>
      <c r="H39" s="20">
        <f>F39-G39</f>
        <v>28400</v>
      </c>
      <c r="I39" s="20">
        <v>0</v>
      </c>
    </row>
    <row r="40" spans="1:9" ht="22.5">
      <c r="A40" s="19">
        <v>785</v>
      </c>
      <c r="B40" s="19">
        <v>28</v>
      </c>
      <c r="C40" s="4" t="s">
        <v>46</v>
      </c>
      <c r="D40" s="19">
        <v>483</v>
      </c>
      <c r="E40" s="4" t="s">
        <v>30</v>
      </c>
      <c r="F40" s="20">
        <v>540000</v>
      </c>
      <c r="G40" s="58">
        <v>540000</v>
      </c>
      <c r="H40" s="20">
        <f>F40-G40</f>
        <v>0</v>
      </c>
      <c r="I40" s="20">
        <f t="shared" si="1"/>
        <v>100</v>
      </c>
    </row>
    <row r="41" spans="1:9" ht="22.5">
      <c r="A41" s="19" t="s">
        <v>197</v>
      </c>
      <c r="B41" s="19">
        <v>28</v>
      </c>
      <c r="C41" s="4" t="s">
        <v>46</v>
      </c>
      <c r="D41" s="19">
        <v>485</v>
      </c>
      <c r="E41" s="4" t="s">
        <v>201</v>
      </c>
      <c r="F41" s="20">
        <v>7200000</v>
      </c>
      <c r="G41" s="58">
        <v>509450</v>
      </c>
      <c r="H41" s="20">
        <f>F41-G41</f>
        <v>6690550</v>
      </c>
      <c r="I41" s="20">
        <f t="shared" si="1"/>
        <v>7.0756944444444443</v>
      </c>
    </row>
    <row r="42" spans="1:9">
      <c r="A42" s="103" t="s">
        <v>48</v>
      </c>
      <c r="B42" s="104"/>
      <c r="C42" s="104"/>
      <c r="D42" s="104"/>
      <c r="E42" s="105"/>
      <c r="F42" s="53">
        <f>SUM(F3:F41)</f>
        <v>628990000</v>
      </c>
      <c r="G42" s="60">
        <f>SUM(G3:G41)</f>
        <v>388081843</v>
      </c>
      <c r="H42" s="53">
        <f>F42-G42</f>
        <v>240908157</v>
      </c>
      <c r="I42" s="53">
        <f t="shared" si="1"/>
        <v>61.699207141607971</v>
      </c>
    </row>
    <row r="44" spans="1:9">
      <c r="C44" s="57" t="s">
        <v>214</v>
      </c>
    </row>
    <row r="45" spans="1:9">
      <c r="C45" s="57" t="s">
        <v>213</v>
      </c>
    </row>
    <row r="46" spans="1:9">
      <c r="C46" s="57" t="s">
        <v>212</v>
      </c>
    </row>
  </sheetData>
  <protectedRanges>
    <protectedRange sqref="A1" name="Range1_1"/>
  </protectedRanges>
  <mergeCells count="4">
    <mergeCell ref="A1:I1"/>
    <mergeCell ref="B2:C2"/>
    <mergeCell ref="D2:E2"/>
    <mergeCell ref="A42:E4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F3" sqref="F3:F41"/>
    </sheetView>
  </sheetViews>
  <sheetFormatPr defaultRowHeight="15"/>
  <cols>
    <col min="3" max="3" width="28.140625" customWidth="1"/>
    <col min="5" max="5" width="20.5703125" customWidth="1"/>
    <col min="6" max="6" width="12.42578125" customWidth="1"/>
    <col min="7" max="7" width="13.5703125" customWidth="1"/>
    <col min="8" max="8" width="11.7109375" customWidth="1"/>
    <col min="9" max="9" width="9.85546875" customWidth="1"/>
  </cols>
  <sheetData>
    <row r="1" spans="1:9">
      <c r="A1" s="100" t="s">
        <v>230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7" t="s">
        <v>0</v>
      </c>
      <c r="B2" s="101" t="s">
        <v>1</v>
      </c>
      <c r="C2" s="102"/>
      <c r="D2" s="101" t="s">
        <v>2</v>
      </c>
      <c r="E2" s="102"/>
      <c r="F2" s="17" t="s">
        <v>3</v>
      </c>
      <c r="G2" s="17" t="s">
        <v>49</v>
      </c>
      <c r="H2" s="17" t="s">
        <v>50</v>
      </c>
      <c r="I2" s="17" t="s">
        <v>51</v>
      </c>
    </row>
    <row r="3" spans="1:9" ht="22.5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v>296900000</v>
      </c>
      <c r="G3" s="77">
        <v>209506587</v>
      </c>
      <c r="H3" s="20">
        <f>F3:F42-G3:G42</f>
        <v>87393413</v>
      </c>
      <c r="I3" s="20">
        <f>G3/F3*100</f>
        <v>70.564697541259676</v>
      </c>
    </row>
    <row r="4" spans="1:9" ht="22.5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v>115600000</v>
      </c>
      <c r="G4" s="77">
        <v>81512464</v>
      </c>
      <c r="H4" s="20">
        <f t="shared" ref="H4:H38" si="0">F4-G4</f>
        <v>34087536</v>
      </c>
      <c r="I4" s="20">
        <f>G4/F4*100</f>
        <v>70.512512110726647</v>
      </c>
    </row>
    <row r="5" spans="1:9" ht="22.5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77">
        <v>353097</v>
      </c>
      <c r="H5" s="20">
        <f t="shared" si="0"/>
        <v>3146903</v>
      </c>
      <c r="I5" s="20">
        <v>0</v>
      </c>
    </row>
    <row r="6" spans="1:9" ht="22.5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v>42000000</v>
      </c>
      <c r="G6" s="77">
        <v>34239819</v>
      </c>
      <c r="H6" s="20">
        <f t="shared" si="0"/>
        <v>7760181</v>
      </c>
      <c r="I6" s="20">
        <f t="shared" ref="I6:I42" si="1">G6/F6*100</f>
        <v>81.523378571428566</v>
      </c>
    </row>
    <row r="7" spans="1:9" ht="22.5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v>39000000</v>
      </c>
      <c r="G7" s="77">
        <v>27515116</v>
      </c>
      <c r="H7" s="20">
        <f t="shared" si="0"/>
        <v>11484884</v>
      </c>
      <c r="I7" s="20">
        <f t="shared" si="1"/>
        <v>70.551579487179481</v>
      </c>
    </row>
    <row r="8" spans="1:9" ht="22.5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v>8500000</v>
      </c>
      <c r="G8" s="77">
        <v>5965601</v>
      </c>
      <c r="H8" s="20">
        <f t="shared" si="0"/>
        <v>2534399</v>
      </c>
      <c r="I8" s="20">
        <f t="shared" si="1"/>
        <v>70.183541176470584</v>
      </c>
    </row>
    <row r="9" spans="1:9" ht="22.5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77">
        <v>10277655</v>
      </c>
      <c r="H9" s="20">
        <f t="shared" si="0"/>
        <v>3722345</v>
      </c>
      <c r="I9" s="20">
        <f t="shared" si="1"/>
        <v>73.411821428571429</v>
      </c>
    </row>
    <row r="10" spans="1:9" ht="22.5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v>10400000</v>
      </c>
      <c r="G10" s="77">
        <v>7564399</v>
      </c>
      <c r="H10" s="20">
        <f t="shared" si="0"/>
        <v>2835601</v>
      </c>
      <c r="I10" s="20">
        <f t="shared" si="1"/>
        <v>72.734605769230768</v>
      </c>
    </row>
    <row r="11" spans="1:9" ht="22.5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v>19500000</v>
      </c>
      <c r="G11" s="77">
        <v>15654585</v>
      </c>
      <c r="H11" s="20">
        <f t="shared" si="0"/>
        <v>3845415</v>
      </c>
      <c r="I11" s="20">
        <f t="shared" si="1"/>
        <v>80.279923076923083</v>
      </c>
    </row>
    <row r="12" spans="1:9" ht="22.5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v>18000000</v>
      </c>
      <c r="G12" s="77">
        <v>12341119</v>
      </c>
      <c r="H12" s="20">
        <f t="shared" si="0"/>
        <v>5658881</v>
      </c>
      <c r="I12" s="20">
        <f t="shared" si="1"/>
        <v>68.561772222222217</v>
      </c>
    </row>
    <row r="13" spans="1:9" ht="22.5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77">
        <v>635203</v>
      </c>
      <c r="H13" s="20">
        <f t="shared" si="0"/>
        <v>864797</v>
      </c>
      <c r="I13" s="20">
        <f t="shared" si="1"/>
        <v>42.346866666666664</v>
      </c>
    </row>
    <row r="14" spans="1:9" ht="22.5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f>БУЏЕТ!F15</f>
        <v>15000000</v>
      </c>
      <c r="G14" s="77">
        <v>717811</v>
      </c>
      <c r="H14" s="20">
        <f t="shared" si="0"/>
        <v>14282189</v>
      </c>
      <c r="I14" s="20">
        <f t="shared" si="1"/>
        <v>4.7854066666666668</v>
      </c>
    </row>
    <row r="15" spans="1:9" ht="22.5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77">
        <v>259600</v>
      </c>
      <c r="H15" s="20">
        <f t="shared" si="0"/>
        <v>240400</v>
      </c>
      <c r="I15" s="20">
        <f t="shared" si="1"/>
        <v>51.92</v>
      </c>
    </row>
    <row r="16" spans="1:9" ht="22.5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v>4500000</v>
      </c>
      <c r="G16" s="77">
        <v>3152788</v>
      </c>
      <c r="H16" s="20">
        <f t="shared" si="0"/>
        <v>1347212</v>
      </c>
      <c r="I16" s="20">
        <f t="shared" si="1"/>
        <v>70.061955555555556</v>
      </c>
    </row>
    <row r="17" spans="1:9">
      <c r="A17" s="19" t="s">
        <v>4</v>
      </c>
      <c r="B17" s="19" t="s">
        <v>34</v>
      </c>
      <c r="C17" s="4" t="s">
        <v>35</v>
      </c>
      <c r="D17" s="19" t="s">
        <v>21</v>
      </c>
      <c r="E17" s="4" t="s">
        <v>22</v>
      </c>
      <c r="F17" s="20">
        <v>7000000</v>
      </c>
      <c r="G17" s="77">
        <v>4550000</v>
      </c>
      <c r="H17" s="20">
        <f t="shared" si="0"/>
        <v>2450000</v>
      </c>
      <c r="I17" s="20">
        <f t="shared" si="1"/>
        <v>65</v>
      </c>
    </row>
    <row r="18" spans="1:9">
      <c r="A18" s="19" t="s">
        <v>4</v>
      </c>
      <c r="B18" s="19" t="s">
        <v>34</v>
      </c>
      <c r="C18" s="4" t="s">
        <v>35</v>
      </c>
      <c r="D18" s="19" t="s">
        <v>23</v>
      </c>
      <c r="E18" s="4" t="s">
        <v>24</v>
      </c>
      <c r="F18" s="20">
        <v>1400000</v>
      </c>
      <c r="G18" s="77">
        <v>305504</v>
      </c>
      <c r="H18" s="20">
        <f t="shared" si="0"/>
        <v>1094496</v>
      </c>
      <c r="I18" s="20">
        <f t="shared" si="1"/>
        <v>21.821714285714286</v>
      </c>
    </row>
    <row r="19" spans="1:9" ht="22.5">
      <c r="A19" s="19" t="s">
        <v>4</v>
      </c>
      <c r="B19" s="19" t="s">
        <v>188</v>
      </c>
      <c r="C19" s="4" t="s">
        <v>36</v>
      </c>
      <c r="D19" s="19" t="s">
        <v>19</v>
      </c>
      <c r="E19" s="4" t="s">
        <v>20</v>
      </c>
      <c r="F19" s="20">
        <f>БУЏЕТ!F20</f>
        <v>1000000</v>
      </c>
      <c r="G19" s="77">
        <v>0</v>
      </c>
      <c r="H19" s="20">
        <f t="shared" si="0"/>
        <v>1000000</v>
      </c>
      <c r="I19" s="20">
        <f t="shared" si="1"/>
        <v>0</v>
      </c>
    </row>
    <row r="20" spans="1:9" ht="22.5">
      <c r="A20" s="19">
        <v>630</v>
      </c>
      <c r="B20" s="19">
        <v>22</v>
      </c>
      <c r="C20" s="4" t="s">
        <v>36</v>
      </c>
      <c r="D20" s="19">
        <v>425</v>
      </c>
      <c r="E20" s="4" t="s">
        <v>22</v>
      </c>
      <c r="F20" s="20">
        <v>800000</v>
      </c>
      <c r="G20" s="77">
        <v>0</v>
      </c>
      <c r="H20" s="20">
        <f>F20-G20</f>
        <v>800000</v>
      </c>
      <c r="I20" s="20">
        <f>G20/F20*100</f>
        <v>0</v>
      </c>
    </row>
    <row r="21" spans="1:9" ht="22.5">
      <c r="A21" s="19" t="s">
        <v>4</v>
      </c>
      <c r="B21" s="19" t="s">
        <v>188</v>
      </c>
      <c r="C21" s="4" t="s">
        <v>36</v>
      </c>
      <c r="D21" s="19" t="s">
        <v>40</v>
      </c>
      <c r="E21" s="4" t="s">
        <v>29</v>
      </c>
      <c r="F21" s="20">
        <v>16300000</v>
      </c>
      <c r="G21" s="77">
        <v>0</v>
      </c>
      <c r="H21" s="20">
        <f t="shared" si="0"/>
        <v>16300000</v>
      </c>
      <c r="I21" s="20">
        <f t="shared" si="1"/>
        <v>0</v>
      </c>
    </row>
    <row r="22" spans="1:9" ht="22.5">
      <c r="A22" s="19" t="s">
        <v>4</v>
      </c>
      <c r="B22" s="19" t="s">
        <v>188</v>
      </c>
      <c r="C22" s="4" t="s">
        <v>36</v>
      </c>
      <c r="D22" s="19" t="s">
        <v>189</v>
      </c>
      <c r="E22" s="4" t="s">
        <v>37</v>
      </c>
      <c r="F22" s="20">
        <v>23900000</v>
      </c>
      <c r="G22" s="77">
        <v>0</v>
      </c>
      <c r="H22" s="20">
        <f t="shared" si="0"/>
        <v>23900000</v>
      </c>
      <c r="I22" s="20">
        <f t="shared" si="1"/>
        <v>0</v>
      </c>
    </row>
    <row r="23" spans="1:9" ht="22.5">
      <c r="A23" s="19" t="s">
        <v>4</v>
      </c>
      <c r="B23" s="19" t="s">
        <v>38</v>
      </c>
      <c r="C23" s="4" t="s">
        <v>39</v>
      </c>
      <c r="D23" s="19" t="s">
        <v>17</v>
      </c>
      <c r="E23" s="4" t="s">
        <v>18</v>
      </c>
      <c r="F23" s="20">
        <v>100000</v>
      </c>
      <c r="G23" s="77">
        <v>0</v>
      </c>
      <c r="H23" s="20">
        <f t="shared" si="0"/>
        <v>100000</v>
      </c>
      <c r="I23" s="20">
        <f t="shared" si="1"/>
        <v>0</v>
      </c>
    </row>
    <row r="24" spans="1:9" ht="22.5">
      <c r="A24" s="19" t="s">
        <v>4</v>
      </c>
      <c r="B24" s="19" t="s">
        <v>38</v>
      </c>
      <c r="C24" s="4" t="s">
        <v>39</v>
      </c>
      <c r="D24" s="19" t="s">
        <v>19</v>
      </c>
      <c r="E24" s="4" t="s">
        <v>20</v>
      </c>
      <c r="F24" s="20">
        <v>1500000</v>
      </c>
      <c r="G24" s="77">
        <v>42480</v>
      </c>
      <c r="H24" s="20">
        <f t="shared" si="0"/>
        <v>1457520</v>
      </c>
      <c r="I24" s="20">
        <f t="shared" si="1"/>
        <v>2.8320000000000003</v>
      </c>
    </row>
    <row r="25" spans="1:9">
      <c r="A25" s="19" t="s">
        <v>4</v>
      </c>
      <c r="B25" s="19" t="s">
        <v>38</v>
      </c>
      <c r="C25" s="4" t="s">
        <v>39</v>
      </c>
      <c r="D25" s="19">
        <v>425</v>
      </c>
      <c r="E25" s="4" t="s">
        <v>22</v>
      </c>
      <c r="F25" s="20">
        <f>БУЏЕТ!F27</f>
        <v>500000</v>
      </c>
      <c r="G25" s="77">
        <v>0</v>
      </c>
      <c r="H25" s="20">
        <f t="shared" si="0"/>
        <v>500000</v>
      </c>
      <c r="I25" s="20">
        <f t="shared" si="1"/>
        <v>0</v>
      </c>
    </row>
    <row r="26" spans="1:9">
      <c r="A26" s="19">
        <v>630</v>
      </c>
      <c r="B26" s="19">
        <v>23</v>
      </c>
      <c r="C26" s="4" t="s">
        <v>39</v>
      </c>
      <c r="D26" s="19">
        <v>426</v>
      </c>
      <c r="E26" s="4" t="s">
        <v>24</v>
      </c>
      <c r="F26" s="20">
        <v>500000</v>
      </c>
      <c r="G26" s="77">
        <v>0</v>
      </c>
      <c r="H26" s="20">
        <f t="shared" si="0"/>
        <v>500000</v>
      </c>
      <c r="I26" s="20">
        <f t="shared" si="1"/>
        <v>0</v>
      </c>
    </row>
    <row r="27" spans="1:9">
      <c r="A27" s="19" t="s">
        <v>4</v>
      </c>
      <c r="B27" s="19" t="s">
        <v>41</v>
      </c>
      <c r="C27" s="4" t="s">
        <v>42</v>
      </c>
      <c r="D27" s="19" t="s">
        <v>13</v>
      </c>
      <c r="E27" s="4" t="s">
        <v>14</v>
      </c>
      <c r="F27" s="20">
        <v>1450000</v>
      </c>
      <c r="G27" s="77">
        <v>165232</v>
      </c>
      <c r="H27" s="20">
        <f t="shared" si="0"/>
        <v>1284768</v>
      </c>
      <c r="I27" s="20">
        <f t="shared" si="1"/>
        <v>11.395310344827585</v>
      </c>
    </row>
    <row r="28" spans="1:9" ht="22.5">
      <c r="A28" s="19">
        <v>630</v>
      </c>
      <c r="B28" s="19" t="s">
        <v>41</v>
      </c>
      <c r="C28" s="4" t="s">
        <v>42</v>
      </c>
      <c r="D28" s="19" t="s">
        <v>19</v>
      </c>
      <c r="E28" s="4" t="s">
        <v>20</v>
      </c>
      <c r="F28" s="20">
        <v>2000000</v>
      </c>
      <c r="G28" s="77">
        <v>1044288</v>
      </c>
      <c r="H28" s="20">
        <f t="shared" si="0"/>
        <v>955712</v>
      </c>
      <c r="I28" s="20">
        <f t="shared" si="1"/>
        <v>52.214400000000005</v>
      </c>
    </row>
    <row r="29" spans="1:9" ht="20.25" customHeight="1">
      <c r="A29" s="19" t="s">
        <v>4</v>
      </c>
      <c r="B29" s="19" t="s">
        <v>41</v>
      </c>
      <c r="C29" s="4" t="s">
        <v>42</v>
      </c>
      <c r="D29" s="19" t="s">
        <v>21</v>
      </c>
      <c r="E29" s="4" t="s">
        <v>22</v>
      </c>
      <c r="F29" s="20">
        <v>1500000</v>
      </c>
      <c r="G29" s="77">
        <v>410301</v>
      </c>
      <c r="H29" s="20">
        <f t="shared" si="0"/>
        <v>1089699</v>
      </c>
      <c r="I29" s="20">
        <f t="shared" si="1"/>
        <v>27.353400000000001</v>
      </c>
    </row>
    <row r="30" spans="1:9" ht="22.5" customHeight="1">
      <c r="A30" s="19" t="s">
        <v>4</v>
      </c>
      <c r="B30" s="19" t="s">
        <v>41</v>
      </c>
      <c r="C30" s="4" t="s">
        <v>42</v>
      </c>
      <c r="D30" s="19" t="s">
        <v>23</v>
      </c>
      <c r="E30" s="4" t="s">
        <v>24</v>
      </c>
      <c r="F30" s="20">
        <v>1000000</v>
      </c>
      <c r="G30" s="77">
        <v>327000</v>
      </c>
      <c r="H30" s="20">
        <f t="shared" si="0"/>
        <v>673000</v>
      </c>
      <c r="I30" s="20">
        <f t="shared" si="1"/>
        <v>32.700000000000003</v>
      </c>
    </row>
    <row r="31" spans="1:9" ht="22.5">
      <c r="A31" s="19" t="s">
        <v>4</v>
      </c>
      <c r="B31" s="19" t="s">
        <v>41</v>
      </c>
      <c r="C31" s="4" t="s">
        <v>42</v>
      </c>
      <c r="D31" s="19" t="s">
        <v>32</v>
      </c>
      <c r="E31" s="4" t="s">
        <v>43</v>
      </c>
      <c r="F31" s="20">
        <v>150000</v>
      </c>
      <c r="G31" s="77">
        <v>0</v>
      </c>
      <c r="H31" s="20">
        <f t="shared" si="0"/>
        <v>150000</v>
      </c>
      <c r="I31" s="20">
        <f t="shared" si="1"/>
        <v>0</v>
      </c>
    </row>
    <row r="32" spans="1:9">
      <c r="A32" s="19" t="s">
        <v>4</v>
      </c>
      <c r="B32" s="19" t="s">
        <v>44</v>
      </c>
      <c r="C32" s="4" t="s">
        <v>45</v>
      </c>
      <c r="D32" s="19">
        <v>420</v>
      </c>
      <c r="E32" s="4" t="s">
        <v>14</v>
      </c>
      <c r="F32" s="20">
        <f>БУЏЕТ!F34</f>
        <v>500000</v>
      </c>
      <c r="G32" s="77">
        <v>0</v>
      </c>
      <c r="H32" s="20">
        <f t="shared" si="0"/>
        <v>500000</v>
      </c>
      <c r="I32" s="20">
        <f t="shared" si="1"/>
        <v>0</v>
      </c>
    </row>
    <row r="33" spans="1:9">
      <c r="A33" s="19" t="s">
        <v>4</v>
      </c>
      <c r="B33" s="19" t="s">
        <v>44</v>
      </c>
      <c r="C33" s="4" t="s">
        <v>45</v>
      </c>
      <c r="D33" s="19" t="s">
        <v>21</v>
      </c>
      <c r="E33" s="4" t="s">
        <v>22</v>
      </c>
      <c r="F33" s="20">
        <v>500000</v>
      </c>
      <c r="G33" s="77">
        <v>0</v>
      </c>
      <c r="H33" s="20">
        <f t="shared" si="0"/>
        <v>500000</v>
      </c>
      <c r="I33" s="20">
        <f t="shared" si="1"/>
        <v>0</v>
      </c>
    </row>
    <row r="34" spans="1:9" ht="22.5">
      <c r="A34" s="19">
        <v>785</v>
      </c>
      <c r="B34" s="19">
        <v>28</v>
      </c>
      <c r="C34" s="4" t="s">
        <v>46</v>
      </c>
      <c r="D34" s="19">
        <v>420</v>
      </c>
      <c r="E34" s="4" t="s">
        <v>14</v>
      </c>
      <c r="F34" s="20">
        <v>3100000</v>
      </c>
      <c r="G34" s="77">
        <v>2877255</v>
      </c>
      <c r="H34" s="20">
        <f>F34-G34</f>
        <v>222745</v>
      </c>
      <c r="I34" s="20">
        <v>0</v>
      </c>
    </row>
    <row r="35" spans="1:9" ht="22.5">
      <c r="A35" s="19" t="s">
        <v>197</v>
      </c>
      <c r="B35" s="19">
        <v>28</v>
      </c>
      <c r="C35" s="4" t="s">
        <v>46</v>
      </c>
      <c r="D35" s="19">
        <v>425</v>
      </c>
      <c r="E35" s="4" t="s">
        <v>22</v>
      </c>
      <c r="F35" s="20">
        <v>650000</v>
      </c>
      <c r="G35" s="77">
        <v>482808</v>
      </c>
      <c r="H35" s="20">
        <f t="shared" si="0"/>
        <v>167192</v>
      </c>
      <c r="I35" s="20">
        <f t="shared" si="1"/>
        <v>74.278153846153856</v>
      </c>
    </row>
    <row r="36" spans="1:9" ht="22.5">
      <c r="A36" s="19">
        <v>785</v>
      </c>
      <c r="B36" s="19">
        <v>28</v>
      </c>
      <c r="C36" s="4" t="s">
        <v>46</v>
      </c>
      <c r="D36" s="19">
        <v>426</v>
      </c>
      <c r="E36" s="4" t="s">
        <v>24</v>
      </c>
      <c r="F36" s="20">
        <v>650000</v>
      </c>
      <c r="G36" s="77">
        <v>533934</v>
      </c>
      <c r="H36" s="20">
        <f>F36-G36</f>
        <v>116066</v>
      </c>
      <c r="I36" s="20">
        <v>0</v>
      </c>
    </row>
    <row r="37" spans="1:9" ht="22.5">
      <c r="A37" s="19" t="s">
        <v>197</v>
      </c>
      <c r="B37" s="19">
        <v>28</v>
      </c>
      <c r="C37" s="4" t="s">
        <v>46</v>
      </c>
      <c r="D37" s="19">
        <v>427</v>
      </c>
      <c r="E37" s="4" t="s">
        <v>26</v>
      </c>
      <c r="F37" s="20">
        <v>2450000</v>
      </c>
      <c r="G37" s="77">
        <v>1336824</v>
      </c>
      <c r="H37" s="20">
        <f t="shared" si="0"/>
        <v>1113176</v>
      </c>
      <c r="I37" s="20">
        <f t="shared" si="1"/>
        <v>54.564244897959178</v>
      </c>
    </row>
    <row r="38" spans="1:9" ht="22.5">
      <c r="A38" s="19" t="s">
        <v>197</v>
      </c>
      <c r="B38" s="19">
        <v>28</v>
      </c>
      <c r="C38" s="4" t="s">
        <v>46</v>
      </c>
      <c r="D38" s="19">
        <v>480</v>
      </c>
      <c r="E38" s="4" t="s">
        <v>29</v>
      </c>
      <c r="F38" s="20">
        <v>35900000</v>
      </c>
      <c r="G38" s="77">
        <v>17255265</v>
      </c>
      <c r="H38" s="20">
        <f t="shared" si="0"/>
        <v>18644735</v>
      </c>
      <c r="I38" s="20">
        <f t="shared" si="1"/>
        <v>48.064805013927575</v>
      </c>
    </row>
    <row r="39" spans="1:9" ht="22.5">
      <c r="A39" s="19">
        <v>785</v>
      </c>
      <c r="B39" s="19">
        <v>28</v>
      </c>
      <c r="C39" s="4" t="s">
        <v>46</v>
      </c>
      <c r="D39" s="19">
        <v>481</v>
      </c>
      <c r="E39" s="4" t="s">
        <v>37</v>
      </c>
      <c r="F39" s="20">
        <v>700000</v>
      </c>
      <c r="G39" s="77">
        <v>671600</v>
      </c>
      <c r="H39" s="20">
        <f>F39-G39</f>
        <v>28400</v>
      </c>
      <c r="I39" s="20">
        <v>0</v>
      </c>
    </row>
    <row r="40" spans="1:9" ht="22.5">
      <c r="A40" s="19">
        <v>785</v>
      </c>
      <c r="B40" s="19">
        <v>28</v>
      </c>
      <c r="C40" s="4" t="s">
        <v>46</v>
      </c>
      <c r="D40" s="19">
        <v>483</v>
      </c>
      <c r="E40" s="4" t="s">
        <v>30</v>
      </c>
      <c r="F40" s="20">
        <v>540000</v>
      </c>
      <c r="G40" s="77">
        <v>540000</v>
      </c>
      <c r="H40" s="20">
        <f>F40-G40</f>
        <v>0</v>
      </c>
      <c r="I40" s="20">
        <f t="shared" si="1"/>
        <v>100</v>
      </c>
    </row>
    <row r="41" spans="1:9" ht="22.5">
      <c r="A41" s="19" t="s">
        <v>197</v>
      </c>
      <c r="B41" s="19">
        <v>28</v>
      </c>
      <c r="C41" s="4" t="s">
        <v>46</v>
      </c>
      <c r="D41" s="19">
        <v>485</v>
      </c>
      <c r="E41" s="4" t="s">
        <v>201</v>
      </c>
      <c r="F41" s="20">
        <v>2500000</v>
      </c>
      <c r="G41" s="77">
        <v>509450</v>
      </c>
      <c r="H41" s="20">
        <f>F41-G41</f>
        <v>1990550</v>
      </c>
      <c r="I41" s="20">
        <f t="shared" si="1"/>
        <v>20.378</v>
      </c>
    </row>
    <row r="42" spans="1:9">
      <c r="A42" s="103" t="s">
        <v>48</v>
      </c>
      <c r="B42" s="104"/>
      <c r="C42" s="104"/>
      <c r="D42" s="104"/>
      <c r="E42" s="105"/>
      <c r="F42" s="53">
        <f>SUM(F3:F41)</f>
        <v>695490000</v>
      </c>
      <c r="G42" s="60">
        <f>SUM(G3:G41)</f>
        <v>440747785</v>
      </c>
      <c r="H42" s="53">
        <f>F42-G42</f>
        <v>254742215</v>
      </c>
      <c r="I42" s="53">
        <f t="shared" si="1"/>
        <v>63.372267753670073</v>
      </c>
    </row>
    <row r="44" spans="1:9">
      <c r="C44" t="str">
        <f>'31.08.2023'!C44</f>
        <v>Изработил:м-р Елена Тасевска</v>
      </c>
    </row>
    <row r="45" spans="1:9">
      <c r="C45" t="str">
        <f>'31.08.2023'!C45</f>
        <v>Одобрил:Лидија Ѓатовска</v>
      </c>
    </row>
    <row r="46" spans="1:9">
      <c r="C46" t="str">
        <f>'31.08.2023'!C46</f>
        <v>Контролирал:м-р Јасмина Которчевиќ</v>
      </c>
    </row>
  </sheetData>
  <protectedRanges>
    <protectedRange sqref="A1" name="Range1_1"/>
  </protectedRanges>
  <mergeCells count="4">
    <mergeCell ref="A1:I1"/>
    <mergeCell ref="B2:C2"/>
    <mergeCell ref="D2:E2"/>
    <mergeCell ref="A42:E4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5" workbookViewId="0">
      <selection activeCell="F3" sqref="F3:F41"/>
    </sheetView>
  </sheetViews>
  <sheetFormatPr defaultRowHeight="15"/>
  <cols>
    <col min="3" max="3" width="21.85546875" customWidth="1"/>
    <col min="4" max="4" width="12.85546875" customWidth="1"/>
    <col min="5" max="5" width="17.42578125" customWidth="1"/>
    <col min="6" max="6" width="17.7109375" customWidth="1"/>
    <col min="7" max="7" width="16.5703125" customWidth="1"/>
    <col min="8" max="8" width="16.42578125" customWidth="1"/>
    <col min="9" max="9" width="8.7109375" customWidth="1"/>
  </cols>
  <sheetData>
    <row r="1" spans="1:9">
      <c r="A1" s="100" t="s">
        <v>231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80" t="s">
        <v>0</v>
      </c>
      <c r="B2" s="101" t="s">
        <v>1</v>
      </c>
      <c r="C2" s="102"/>
      <c r="D2" s="101" t="s">
        <v>2</v>
      </c>
      <c r="E2" s="102"/>
      <c r="F2" s="80" t="s">
        <v>3</v>
      </c>
      <c r="G2" s="80" t="s">
        <v>49</v>
      </c>
      <c r="H2" s="80" t="s">
        <v>50</v>
      </c>
      <c r="I2" s="80" t="s">
        <v>51</v>
      </c>
    </row>
    <row r="3" spans="1:9" ht="22.5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v>296900000</v>
      </c>
      <c r="G3" s="77">
        <v>237384561</v>
      </c>
      <c r="H3" s="20">
        <f>F3:F42-G3:G42</f>
        <v>59515439</v>
      </c>
      <c r="I3" s="20">
        <f>G3/F3*100</f>
        <v>79.95438228359717</v>
      </c>
    </row>
    <row r="4" spans="1:9" ht="22.5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v>115600000</v>
      </c>
      <c r="G4" s="77">
        <v>92369480</v>
      </c>
      <c r="H4" s="20">
        <f t="shared" ref="H4:H38" si="0">F4-G4</f>
        <v>23230520</v>
      </c>
      <c r="I4" s="20">
        <f>G4/F4*100</f>
        <v>79.904394463667813</v>
      </c>
    </row>
    <row r="5" spans="1:9" ht="22.5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77">
        <v>353097</v>
      </c>
      <c r="H5" s="20">
        <f t="shared" si="0"/>
        <v>3146903</v>
      </c>
      <c r="I5" s="20">
        <f>G5/F5*100</f>
        <v>10.088485714285714</v>
      </c>
    </row>
    <row r="6" spans="1:9" ht="22.5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v>45000000</v>
      </c>
      <c r="G6" s="77">
        <v>39300647</v>
      </c>
      <c r="H6" s="20">
        <f t="shared" si="0"/>
        <v>5699353</v>
      </c>
      <c r="I6" s="20">
        <f t="shared" ref="I6:I41" si="1">G6/F6*100</f>
        <v>87.33477111111111</v>
      </c>
    </row>
    <row r="7" spans="1:9" ht="22.5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v>39000000</v>
      </c>
      <c r="G7" s="77">
        <v>32579373</v>
      </c>
      <c r="H7" s="20">
        <f t="shared" si="0"/>
        <v>6420627</v>
      </c>
      <c r="I7" s="20">
        <f t="shared" si="1"/>
        <v>83.536853846153846</v>
      </c>
    </row>
    <row r="8" spans="1:9" ht="22.5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v>8500000</v>
      </c>
      <c r="G8" s="77">
        <v>6940570</v>
      </c>
      <c r="H8" s="20">
        <f t="shared" si="0"/>
        <v>1559430</v>
      </c>
      <c r="I8" s="20">
        <f t="shared" si="1"/>
        <v>81.653764705882352</v>
      </c>
    </row>
    <row r="9" spans="1:9" ht="22.5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77">
        <v>11147324</v>
      </c>
      <c r="H9" s="20">
        <f t="shared" si="0"/>
        <v>2852676</v>
      </c>
      <c r="I9" s="20">
        <f t="shared" si="1"/>
        <v>79.623742857142858</v>
      </c>
    </row>
    <row r="10" spans="1:9" ht="22.5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v>10400000</v>
      </c>
      <c r="G10" s="77">
        <v>8177703</v>
      </c>
      <c r="H10" s="20">
        <f t="shared" si="0"/>
        <v>2222297</v>
      </c>
      <c r="I10" s="20">
        <f t="shared" si="1"/>
        <v>78.63175961538461</v>
      </c>
    </row>
    <row r="11" spans="1:9" ht="22.5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v>19500000</v>
      </c>
      <c r="G11" s="77">
        <v>17405479</v>
      </c>
      <c r="H11" s="20">
        <f t="shared" si="0"/>
        <v>2094521</v>
      </c>
      <c r="I11" s="20">
        <f t="shared" si="1"/>
        <v>89.258866666666677</v>
      </c>
    </row>
    <row r="12" spans="1:9" ht="22.5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v>18000000</v>
      </c>
      <c r="G12" s="77">
        <v>14033481</v>
      </c>
      <c r="H12" s="20">
        <f t="shared" si="0"/>
        <v>3966519</v>
      </c>
      <c r="I12" s="20">
        <f t="shared" si="1"/>
        <v>77.963783333333339</v>
      </c>
    </row>
    <row r="13" spans="1:9" ht="22.5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77">
        <v>671489</v>
      </c>
      <c r="H13" s="20">
        <f t="shared" si="0"/>
        <v>828511</v>
      </c>
      <c r="I13" s="20">
        <f t="shared" si="1"/>
        <v>44.765933333333336</v>
      </c>
    </row>
    <row r="14" spans="1:9" ht="22.5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v>12000000</v>
      </c>
      <c r="G14" s="77">
        <v>2663765</v>
      </c>
      <c r="H14" s="20">
        <f t="shared" si="0"/>
        <v>9336235</v>
      </c>
      <c r="I14" s="20">
        <f t="shared" si="1"/>
        <v>22.198041666666668</v>
      </c>
    </row>
    <row r="15" spans="1:9" ht="22.5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77">
        <v>259600</v>
      </c>
      <c r="H15" s="20">
        <f t="shared" si="0"/>
        <v>240400</v>
      </c>
      <c r="I15" s="20">
        <f t="shared" si="1"/>
        <v>51.92</v>
      </c>
    </row>
    <row r="16" spans="1:9" ht="22.5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v>4500000</v>
      </c>
      <c r="G16" s="77">
        <v>3152788</v>
      </c>
      <c r="H16" s="20">
        <f t="shared" si="0"/>
        <v>1347212</v>
      </c>
      <c r="I16" s="20">
        <f t="shared" si="1"/>
        <v>70.061955555555556</v>
      </c>
    </row>
    <row r="17" spans="1:9">
      <c r="A17" s="19" t="s">
        <v>4</v>
      </c>
      <c r="B17" s="19" t="s">
        <v>34</v>
      </c>
      <c r="C17" s="4" t="s">
        <v>35</v>
      </c>
      <c r="D17" s="19" t="s">
        <v>21</v>
      </c>
      <c r="E17" s="4" t="s">
        <v>22</v>
      </c>
      <c r="F17" s="20">
        <v>7000000</v>
      </c>
      <c r="G17" s="77">
        <v>5040000</v>
      </c>
      <c r="H17" s="20">
        <f t="shared" si="0"/>
        <v>1960000</v>
      </c>
      <c r="I17" s="20">
        <f t="shared" si="1"/>
        <v>72</v>
      </c>
    </row>
    <row r="18" spans="1:9" ht="22.5">
      <c r="A18" s="19" t="s">
        <v>4</v>
      </c>
      <c r="B18" s="19" t="s">
        <v>34</v>
      </c>
      <c r="C18" s="4" t="s">
        <v>35</v>
      </c>
      <c r="D18" s="19" t="s">
        <v>23</v>
      </c>
      <c r="E18" s="4" t="s">
        <v>24</v>
      </c>
      <c r="F18" s="20">
        <v>1400000</v>
      </c>
      <c r="G18" s="77">
        <v>342297</v>
      </c>
      <c r="H18" s="20">
        <f t="shared" si="0"/>
        <v>1057703</v>
      </c>
      <c r="I18" s="20">
        <f t="shared" si="1"/>
        <v>24.449785714285717</v>
      </c>
    </row>
    <row r="19" spans="1:9" ht="22.5">
      <c r="A19" s="19" t="s">
        <v>4</v>
      </c>
      <c r="B19" s="19" t="s">
        <v>188</v>
      </c>
      <c r="C19" s="4" t="s">
        <v>36</v>
      </c>
      <c r="D19" s="19" t="s">
        <v>19</v>
      </c>
      <c r="E19" s="4" t="s">
        <v>20</v>
      </c>
      <c r="F19" s="20">
        <f>БУЏЕТ!F20</f>
        <v>1000000</v>
      </c>
      <c r="G19" s="77">
        <v>0</v>
      </c>
      <c r="H19" s="20">
        <f t="shared" si="0"/>
        <v>1000000</v>
      </c>
      <c r="I19" s="20">
        <f t="shared" si="1"/>
        <v>0</v>
      </c>
    </row>
    <row r="20" spans="1:9" ht="22.5">
      <c r="A20" s="19">
        <v>630</v>
      </c>
      <c r="B20" s="19">
        <v>22</v>
      </c>
      <c r="C20" s="4" t="s">
        <v>36</v>
      </c>
      <c r="D20" s="19">
        <v>425</v>
      </c>
      <c r="E20" s="4" t="s">
        <v>22</v>
      </c>
      <c r="F20" s="20">
        <v>800000</v>
      </c>
      <c r="G20" s="77">
        <v>0</v>
      </c>
      <c r="H20" s="20">
        <f>F20-G20</f>
        <v>800000</v>
      </c>
      <c r="I20" s="20">
        <f>G20/F20*100</f>
        <v>0</v>
      </c>
    </row>
    <row r="21" spans="1:9" ht="22.5">
      <c r="A21" s="19" t="s">
        <v>4</v>
      </c>
      <c r="B21" s="19" t="s">
        <v>188</v>
      </c>
      <c r="C21" s="4" t="s">
        <v>36</v>
      </c>
      <c r="D21" s="19" t="s">
        <v>40</v>
      </c>
      <c r="E21" s="4" t="s">
        <v>29</v>
      </c>
      <c r="F21" s="20">
        <v>16300000</v>
      </c>
      <c r="G21" s="77">
        <v>0</v>
      </c>
      <c r="H21" s="20">
        <f t="shared" si="0"/>
        <v>16300000</v>
      </c>
      <c r="I21" s="20">
        <f t="shared" si="1"/>
        <v>0</v>
      </c>
    </row>
    <row r="22" spans="1:9" ht="22.5">
      <c r="A22" s="19" t="s">
        <v>4</v>
      </c>
      <c r="B22" s="19" t="s">
        <v>188</v>
      </c>
      <c r="C22" s="4" t="s">
        <v>36</v>
      </c>
      <c r="D22" s="19" t="s">
        <v>189</v>
      </c>
      <c r="E22" s="4" t="s">
        <v>37</v>
      </c>
      <c r="F22" s="20">
        <v>23900000</v>
      </c>
      <c r="G22" s="77">
        <v>0</v>
      </c>
      <c r="H22" s="20">
        <f t="shared" si="0"/>
        <v>23900000</v>
      </c>
      <c r="I22" s="20">
        <f t="shared" si="1"/>
        <v>0</v>
      </c>
    </row>
    <row r="23" spans="1:9" ht="22.5">
      <c r="A23" s="19" t="s">
        <v>4</v>
      </c>
      <c r="B23" s="19" t="s">
        <v>38</v>
      </c>
      <c r="C23" s="4" t="s">
        <v>39</v>
      </c>
      <c r="D23" s="19" t="s">
        <v>17</v>
      </c>
      <c r="E23" s="4" t="s">
        <v>18</v>
      </c>
      <c r="F23" s="20">
        <v>100000</v>
      </c>
      <c r="G23" s="77">
        <v>0</v>
      </c>
      <c r="H23" s="20">
        <f t="shared" si="0"/>
        <v>100000</v>
      </c>
      <c r="I23" s="20">
        <f t="shared" si="1"/>
        <v>0</v>
      </c>
    </row>
    <row r="24" spans="1:9" ht="22.5">
      <c r="A24" s="19" t="s">
        <v>4</v>
      </c>
      <c r="B24" s="19" t="s">
        <v>38</v>
      </c>
      <c r="C24" s="4" t="s">
        <v>39</v>
      </c>
      <c r="D24" s="19" t="s">
        <v>19</v>
      </c>
      <c r="E24" s="4" t="s">
        <v>20</v>
      </c>
      <c r="F24" s="20">
        <v>1500000</v>
      </c>
      <c r="G24" s="77">
        <v>108088</v>
      </c>
      <c r="H24" s="20">
        <f t="shared" si="0"/>
        <v>1391912</v>
      </c>
      <c r="I24" s="20">
        <f t="shared" si="1"/>
        <v>7.2058666666666662</v>
      </c>
    </row>
    <row r="25" spans="1:9">
      <c r="A25" s="19" t="s">
        <v>4</v>
      </c>
      <c r="B25" s="19" t="s">
        <v>38</v>
      </c>
      <c r="C25" s="4" t="s">
        <v>39</v>
      </c>
      <c r="D25" s="19">
        <v>425</v>
      </c>
      <c r="E25" s="4" t="s">
        <v>22</v>
      </c>
      <c r="F25" s="20">
        <f>БУЏЕТ!F27</f>
        <v>500000</v>
      </c>
      <c r="G25" s="77">
        <v>0</v>
      </c>
      <c r="H25" s="20">
        <f t="shared" si="0"/>
        <v>500000</v>
      </c>
      <c r="I25" s="20">
        <f t="shared" si="1"/>
        <v>0</v>
      </c>
    </row>
    <row r="26" spans="1:9" ht="22.5">
      <c r="A26" s="19">
        <v>630</v>
      </c>
      <c r="B26" s="19">
        <v>23</v>
      </c>
      <c r="C26" s="4" t="s">
        <v>39</v>
      </c>
      <c r="D26" s="19">
        <v>426</v>
      </c>
      <c r="E26" s="4" t="s">
        <v>24</v>
      </c>
      <c r="F26" s="20">
        <v>500000</v>
      </c>
      <c r="G26" s="77">
        <v>0</v>
      </c>
      <c r="H26" s="20">
        <f t="shared" si="0"/>
        <v>500000</v>
      </c>
      <c r="I26" s="20">
        <f t="shared" si="1"/>
        <v>0</v>
      </c>
    </row>
    <row r="27" spans="1:9" ht="22.5">
      <c r="A27" s="19" t="s">
        <v>4</v>
      </c>
      <c r="B27" s="19" t="s">
        <v>41</v>
      </c>
      <c r="C27" s="4" t="s">
        <v>42</v>
      </c>
      <c r="D27" s="19" t="s">
        <v>13</v>
      </c>
      <c r="E27" s="4" t="s">
        <v>14</v>
      </c>
      <c r="F27" s="20">
        <v>1450000</v>
      </c>
      <c r="G27" s="77">
        <v>305144</v>
      </c>
      <c r="H27" s="20">
        <f t="shared" si="0"/>
        <v>1144856</v>
      </c>
      <c r="I27" s="20">
        <f t="shared" si="1"/>
        <v>21.044413793103448</v>
      </c>
    </row>
    <row r="28" spans="1:9" ht="22.5">
      <c r="A28" s="19">
        <v>630</v>
      </c>
      <c r="B28" s="19" t="s">
        <v>41</v>
      </c>
      <c r="C28" s="4" t="s">
        <v>42</v>
      </c>
      <c r="D28" s="19" t="s">
        <v>19</v>
      </c>
      <c r="E28" s="4" t="s">
        <v>20</v>
      </c>
      <c r="F28" s="20">
        <v>2000000</v>
      </c>
      <c r="G28" s="77">
        <v>1079688</v>
      </c>
      <c r="H28" s="20">
        <f t="shared" si="0"/>
        <v>920312</v>
      </c>
      <c r="I28" s="20">
        <f t="shared" si="1"/>
        <v>53.984400000000001</v>
      </c>
    </row>
    <row r="29" spans="1:9" ht="22.5">
      <c r="A29" s="19" t="s">
        <v>4</v>
      </c>
      <c r="B29" s="19" t="s">
        <v>41</v>
      </c>
      <c r="C29" s="4" t="s">
        <v>42</v>
      </c>
      <c r="D29" s="19" t="s">
        <v>21</v>
      </c>
      <c r="E29" s="4" t="s">
        <v>22</v>
      </c>
      <c r="F29" s="20">
        <v>1500000</v>
      </c>
      <c r="G29" s="77">
        <v>605367</v>
      </c>
      <c r="H29" s="20">
        <f t="shared" si="0"/>
        <v>894633</v>
      </c>
      <c r="I29" s="20">
        <f t="shared" si="1"/>
        <v>40.357799999999997</v>
      </c>
    </row>
    <row r="30" spans="1:9" ht="22.5">
      <c r="A30" s="19" t="s">
        <v>4</v>
      </c>
      <c r="B30" s="19" t="s">
        <v>41</v>
      </c>
      <c r="C30" s="4" t="s">
        <v>42</v>
      </c>
      <c r="D30" s="19" t="s">
        <v>23</v>
      </c>
      <c r="E30" s="4" t="s">
        <v>24</v>
      </c>
      <c r="F30" s="20">
        <v>1000000</v>
      </c>
      <c r="G30" s="77">
        <v>647660</v>
      </c>
      <c r="H30" s="20">
        <f t="shared" si="0"/>
        <v>352340</v>
      </c>
      <c r="I30" s="20">
        <f t="shared" si="1"/>
        <v>64.766000000000005</v>
      </c>
    </row>
    <row r="31" spans="1:9" ht="33.75">
      <c r="A31" s="19" t="s">
        <v>4</v>
      </c>
      <c r="B31" s="19" t="s">
        <v>41</v>
      </c>
      <c r="C31" s="4" t="s">
        <v>42</v>
      </c>
      <c r="D31" s="19" t="s">
        <v>32</v>
      </c>
      <c r="E31" s="4" t="s">
        <v>43</v>
      </c>
      <c r="F31" s="20">
        <v>150000</v>
      </c>
      <c r="G31" s="77">
        <v>0</v>
      </c>
      <c r="H31" s="20">
        <f t="shared" si="0"/>
        <v>150000</v>
      </c>
      <c r="I31" s="20">
        <f t="shared" si="1"/>
        <v>0</v>
      </c>
    </row>
    <row r="32" spans="1:9" ht="22.5">
      <c r="A32" s="19" t="s">
        <v>4</v>
      </c>
      <c r="B32" s="19" t="s">
        <v>44</v>
      </c>
      <c r="C32" s="4" t="s">
        <v>45</v>
      </c>
      <c r="D32" s="19">
        <v>420</v>
      </c>
      <c r="E32" s="4" t="s">
        <v>14</v>
      </c>
      <c r="F32" s="20">
        <f>БУЏЕТ!F34</f>
        <v>500000</v>
      </c>
      <c r="G32" s="77">
        <v>0</v>
      </c>
      <c r="H32" s="20">
        <f t="shared" si="0"/>
        <v>500000</v>
      </c>
      <c r="I32" s="20">
        <f t="shared" si="1"/>
        <v>0</v>
      </c>
    </row>
    <row r="33" spans="1:9" ht="22.5">
      <c r="A33" s="19" t="s">
        <v>4</v>
      </c>
      <c r="B33" s="19" t="s">
        <v>44</v>
      </c>
      <c r="C33" s="4" t="s">
        <v>45</v>
      </c>
      <c r="D33" s="19" t="s">
        <v>21</v>
      </c>
      <c r="E33" s="4" t="s">
        <v>22</v>
      </c>
      <c r="F33" s="20">
        <v>1500000</v>
      </c>
      <c r="G33" s="77">
        <v>0</v>
      </c>
      <c r="H33" s="20">
        <f t="shared" si="0"/>
        <v>1500000</v>
      </c>
      <c r="I33" s="20">
        <f t="shared" si="1"/>
        <v>0</v>
      </c>
    </row>
    <row r="34" spans="1:9" ht="22.5">
      <c r="A34" s="19">
        <v>785</v>
      </c>
      <c r="B34" s="19">
        <v>28</v>
      </c>
      <c r="C34" s="4" t="s">
        <v>46</v>
      </c>
      <c r="D34" s="19">
        <v>420</v>
      </c>
      <c r="E34" s="4" t="s">
        <v>14</v>
      </c>
      <c r="F34" s="20">
        <v>3100000</v>
      </c>
      <c r="G34" s="77">
        <v>3080324</v>
      </c>
      <c r="H34" s="20">
        <f>F34-G34</f>
        <v>19676</v>
      </c>
      <c r="I34" s="20">
        <f>G34/F34*100</f>
        <v>99.365290322580648</v>
      </c>
    </row>
    <row r="35" spans="1:9" ht="22.5">
      <c r="A35" s="19" t="s">
        <v>197</v>
      </c>
      <c r="B35" s="19">
        <v>28</v>
      </c>
      <c r="C35" s="4" t="s">
        <v>46</v>
      </c>
      <c r="D35" s="19">
        <v>425</v>
      </c>
      <c r="E35" s="4" t="s">
        <v>22</v>
      </c>
      <c r="F35" s="20">
        <v>650000</v>
      </c>
      <c r="G35" s="77">
        <v>488419</v>
      </c>
      <c r="H35" s="20">
        <f t="shared" si="0"/>
        <v>161581</v>
      </c>
      <c r="I35" s="20">
        <f t="shared" si="1"/>
        <v>75.141384615384609</v>
      </c>
    </row>
    <row r="36" spans="1:9" ht="22.5">
      <c r="A36" s="19">
        <v>785</v>
      </c>
      <c r="B36" s="19">
        <v>28</v>
      </c>
      <c r="C36" s="4" t="s">
        <v>46</v>
      </c>
      <c r="D36" s="19">
        <v>426</v>
      </c>
      <c r="E36" s="4" t="s">
        <v>24</v>
      </c>
      <c r="F36" s="20">
        <v>650000</v>
      </c>
      <c r="G36" s="77">
        <v>533934</v>
      </c>
      <c r="H36" s="20">
        <f>F36-G36</f>
        <v>116066</v>
      </c>
      <c r="I36" s="20">
        <f>G36/F36*100</f>
        <v>82.143692307692305</v>
      </c>
    </row>
    <row r="37" spans="1:9" ht="22.5">
      <c r="A37" s="19" t="s">
        <v>197</v>
      </c>
      <c r="B37" s="19">
        <v>28</v>
      </c>
      <c r="C37" s="4" t="s">
        <v>46</v>
      </c>
      <c r="D37" s="19">
        <v>427</v>
      </c>
      <c r="E37" s="4" t="s">
        <v>26</v>
      </c>
      <c r="F37" s="20">
        <v>2450000</v>
      </c>
      <c r="G37" s="77">
        <v>1581108</v>
      </c>
      <c r="H37" s="20">
        <f t="shared" si="0"/>
        <v>868892</v>
      </c>
      <c r="I37" s="20">
        <f t="shared" si="1"/>
        <v>64.535020408163263</v>
      </c>
    </row>
    <row r="38" spans="1:9" ht="22.5">
      <c r="A38" s="19" t="s">
        <v>197</v>
      </c>
      <c r="B38" s="19">
        <v>28</v>
      </c>
      <c r="C38" s="4" t="s">
        <v>46</v>
      </c>
      <c r="D38" s="19">
        <v>480</v>
      </c>
      <c r="E38" s="4" t="s">
        <v>29</v>
      </c>
      <c r="F38" s="20">
        <v>35900000</v>
      </c>
      <c r="G38" s="77">
        <v>20617553</v>
      </c>
      <c r="H38" s="20">
        <f t="shared" si="0"/>
        <v>15282447</v>
      </c>
      <c r="I38" s="20">
        <f t="shared" si="1"/>
        <v>57.430509749303624</v>
      </c>
    </row>
    <row r="39" spans="1:9" ht="22.5">
      <c r="A39" s="19">
        <v>785</v>
      </c>
      <c r="B39" s="19">
        <v>28</v>
      </c>
      <c r="C39" s="4" t="s">
        <v>46</v>
      </c>
      <c r="D39" s="19">
        <v>481</v>
      </c>
      <c r="E39" s="4" t="s">
        <v>37</v>
      </c>
      <c r="F39" s="20">
        <v>700000</v>
      </c>
      <c r="G39" s="77">
        <v>671600</v>
      </c>
      <c r="H39" s="20">
        <f>F39-G39</f>
        <v>28400</v>
      </c>
      <c r="I39" s="20">
        <f>G39/F39*100</f>
        <v>95.942857142857136</v>
      </c>
    </row>
    <row r="40" spans="1:9" ht="22.5">
      <c r="A40" s="19">
        <v>785</v>
      </c>
      <c r="B40" s="19">
        <v>28</v>
      </c>
      <c r="C40" s="4" t="s">
        <v>46</v>
      </c>
      <c r="D40" s="19">
        <v>483</v>
      </c>
      <c r="E40" s="4" t="s">
        <v>30</v>
      </c>
      <c r="F40" s="20">
        <v>540000</v>
      </c>
      <c r="G40" s="77">
        <v>540000</v>
      </c>
      <c r="H40" s="20">
        <f>F40-G40</f>
        <v>0</v>
      </c>
      <c r="I40" s="20">
        <f t="shared" si="1"/>
        <v>100</v>
      </c>
    </row>
    <row r="41" spans="1:9" ht="22.5">
      <c r="A41" s="19" t="s">
        <v>197</v>
      </c>
      <c r="B41" s="19">
        <v>28</v>
      </c>
      <c r="C41" s="4" t="s">
        <v>46</v>
      </c>
      <c r="D41" s="19">
        <v>485</v>
      </c>
      <c r="E41" s="4" t="s">
        <v>201</v>
      </c>
      <c r="F41" s="20">
        <v>2500000</v>
      </c>
      <c r="G41" s="77">
        <v>509450</v>
      </c>
      <c r="H41" s="20">
        <f>F41-G41</f>
        <v>1990550</v>
      </c>
      <c r="I41" s="20">
        <f t="shared" si="1"/>
        <v>20.378</v>
      </c>
    </row>
    <row r="42" spans="1:9">
      <c r="A42" s="103" t="s">
        <v>48</v>
      </c>
      <c r="B42" s="104"/>
      <c r="C42" s="104"/>
      <c r="D42" s="104"/>
      <c r="E42" s="105"/>
      <c r="F42" s="53">
        <f>SUM(F3:F41)</f>
        <v>696490000</v>
      </c>
      <c r="G42" s="60">
        <f>SUM(G3:G41)</f>
        <v>502589989</v>
      </c>
      <c r="H42" s="53">
        <f>F42-G42</f>
        <v>193900011</v>
      </c>
      <c r="I42" s="53">
        <f>G42/F42*100</f>
        <v>72.160402733707599</v>
      </c>
    </row>
    <row r="44" spans="1:9">
      <c r="C44" t="str">
        <f>'31.08.2023'!C44</f>
        <v>Изработил:м-р Елена Тасевска</v>
      </c>
    </row>
    <row r="45" spans="1:9">
      <c r="C45" t="str">
        <f>'31.08.2023'!C45</f>
        <v>Одобрил:Лидија Ѓатовска</v>
      </c>
    </row>
    <row r="46" spans="1:9">
      <c r="C46" t="str">
        <f>'31.08.2023'!C46</f>
        <v>Контролирал:м-р Јасмина Которчевиќ</v>
      </c>
    </row>
  </sheetData>
  <protectedRanges>
    <protectedRange sqref="A1" name="Range1_1"/>
  </protectedRanges>
  <mergeCells count="4">
    <mergeCell ref="A1:I1"/>
    <mergeCell ref="B2:C2"/>
    <mergeCell ref="D2:E2"/>
    <mergeCell ref="A42:E4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34" workbookViewId="0">
      <selection activeCell="O32" sqref="O32"/>
    </sheetView>
  </sheetViews>
  <sheetFormatPr defaultRowHeight="15"/>
  <cols>
    <col min="2" max="2" width="7" customWidth="1"/>
    <col min="3" max="3" width="31" customWidth="1"/>
    <col min="4" max="4" width="8.5703125" customWidth="1"/>
    <col min="5" max="5" width="23.140625" customWidth="1"/>
    <col min="6" max="6" width="11.85546875" customWidth="1"/>
    <col min="7" max="7" width="13.28515625" customWidth="1"/>
    <col min="8" max="8" width="14.140625" customWidth="1"/>
    <col min="9" max="9" width="11.85546875" customWidth="1"/>
  </cols>
  <sheetData>
    <row r="1" spans="1:16">
      <c r="A1" s="100" t="s">
        <v>232</v>
      </c>
      <c r="B1" s="100"/>
      <c r="C1" s="100"/>
      <c r="D1" s="100"/>
      <c r="E1" s="100"/>
      <c r="F1" s="100"/>
      <c r="G1" s="100"/>
      <c r="H1" s="100"/>
      <c r="I1" s="100"/>
    </row>
    <row r="2" spans="1:16">
      <c r="A2" s="81" t="s">
        <v>0</v>
      </c>
      <c r="B2" s="101" t="s">
        <v>1</v>
      </c>
      <c r="C2" s="102"/>
      <c r="D2" s="101" t="s">
        <v>2</v>
      </c>
      <c r="E2" s="102"/>
      <c r="F2" s="81" t="s">
        <v>3</v>
      </c>
      <c r="G2" s="81" t="s">
        <v>49</v>
      </c>
      <c r="H2" s="81" t="s">
        <v>50</v>
      </c>
      <c r="I2" s="81" t="s">
        <v>51</v>
      </c>
    </row>
    <row r="3" spans="1:16" ht="22.5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v>296900000</v>
      </c>
      <c r="G3" s="84">
        <v>265524607</v>
      </c>
      <c r="H3" s="20">
        <f>F3:F42-G3:G42</f>
        <v>31375393</v>
      </c>
      <c r="I3" s="20">
        <f>G3/F3*100</f>
        <v>89.432336476928256</v>
      </c>
    </row>
    <row r="4" spans="1:16" ht="22.5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v>115600000</v>
      </c>
      <c r="G4" s="84">
        <v>103137011</v>
      </c>
      <c r="H4" s="20">
        <f t="shared" ref="H4:H38" si="0">F4-G4</f>
        <v>12462989</v>
      </c>
      <c r="I4" s="20">
        <f>G4/F4*100</f>
        <v>89.218867647058815</v>
      </c>
    </row>
    <row r="5" spans="1:16" ht="22.5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84">
        <v>3013097</v>
      </c>
      <c r="H5" s="20">
        <f t="shared" si="0"/>
        <v>486903</v>
      </c>
      <c r="I5" s="20">
        <f>G5/F5*100</f>
        <v>86.08848571428571</v>
      </c>
    </row>
    <row r="6" spans="1:16" ht="22.5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v>45000000</v>
      </c>
      <c r="G6" s="84">
        <v>42502025</v>
      </c>
      <c r="H6" s="20">
        <f t="shared" si="0"/>
        <v>2497975</v>
      </c>
      <c r="I6" s="20">
        <f t="shared" ref="I6:I41" si="1">G6/F6*100</f>
        <v>94.44894444444445</v>
      </c>
      <c r="P6" s="82"/>
    </row>
    <row r="7" spans="1:16" ht="22.5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v>39000000</v>
      </c>
      <c r="G7" s="84">
        <v>33391751</v>
      </c>
      <c r="H7" s="20">
        <f t="shared" si="0"/>
        <v>5608249</v>
      </c>
      <c r="I7" s="20">
        <f t="shared" si="1"/>
        <v>85.619874358974357</v>
      </c>
    </row>
    <row r="8" spans="1:16" ht="22.5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v>8500000</v>
      </c>
      <c r="G8" s="84">
        <v>7288285</v>
      </c>
      <c r="H8" s="20">
        <f t="shared" si="0"/>
        <v>1211715</v>
      </c>
      <c r="I8" s="20">
        <f t="shared" si="1"/>
        <v>85.744529411764702</v>
      </c>
    </row>
    <row r="9" spans="1:16" ht="22.5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84">
        <v>12096126</v>
      </c>
      <c r="H9" s="20">
        <f t="shared" si="0"/>
        <v>1903874</v>
      </c>
      <c r="I9" s="20">
        <f t="shared" si="1"/>
        <v>86.400900000000007</v>
      </c>
    </row>
    <row r="10" spans="1:16" ht="22.5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v>10400000</v>
      </c>
      <c r="G10" s="84">
        <v>8849020</v>
      </c>
      <c r="H10" s="20">
        <f t="shared" si="0"/>
        <v>1550980</v>
      </c>
      <c r="I10" s="20">
        <f t="shared" si="1"/>
        <v>85.086730769230769</v>
      </c>
    </row>
    <row r="11" spans="1:16" ht="22.5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v>19500000</v>
      </c>
      <c r="G11" s="84">
        <v>18626923</v>
      </c>
      <c r="H11" s="20">
        <f t="shared" si="0"/>
        <v>873077</v>
      </c>
      <c r="I11" s="20">
        <f t="shared" si="1"/>
        <v>95.522682051282047</v>
      </c>
    </row>
    <row r="12" spans="1:16" ht="22.5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v>18000000</v>
      </c>
      <c r="G12" s="84">
        <v>15753471</v>
      </c>
      <c r="H12" s="20">
        <f t="shared" si="0"/>
        <v>2246529</v>
      </c>
      <c r="I12" s="20">
        <f t="shared" si="1"/>
        <v>87.519283333333334</v>
      </c>
    </row>
    <row r="13" spans="1:16" ht="22.5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84">
        <v>707879</v>
      </c>
      <c r="H13" s="20">
        <f t="shared" si="0"/>
        <v>792121</v>
      </c>
      <c r="I13" s="20">
        <f t="shared" si="1"/>
        <v>47.191933333333338</v>
      </c>
    </row>
    <row r="14" spans="1:16" ht="22.5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v>12000000</v>
      </c>
      <c r="G14" s="84">
        <v>2809613</v>
      </c>
      <c r="H14" s="20">
        <f t="shared" si="0"/>
        <v>9190387</v>
      </c>
      <c r="I14" s="20">
        <f t="shared" si="1"/>
        <v>23.413441666666667</v>
      </c>
    </row>
    <row r="15" spans="1:16" ht="22.5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84">
        <v>259600</v>
      </c>
      <c r="H15" s="20">
        <f t="shared" si="0"/>
        <v>240400</v>
      </c>
      <c r="I15" s="20">
        <f t="shared" si="1"/>
        <v>51.92</v>
      </c>
    </row>
    <row r="16" spans="1:16" ht="22.5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v>4500000</v>
      </c>
      <c r="G16" s="84">
        <v>3152788</v>
      </c>
      <c r="H16" s="20">
        <f t="shared" si="0"/>
        <v>1347212</v>
      </c>
      <c r="I16" s="20">
        <f t="shared" si="1"/>
        <v>70.061955555555556</v>
      </c>
    </row>
    <row r="17" spans="1:9" ht="20.25" customHeight="1">
      <c r="A17" s="19" t="s">
        <v>4</v>
      </c>
      <c r="B17" s="19" t="s">
        <v>34</v>
      </c>
      <c r="C17" s="4" t="s">
        <v>35</v>
      </c>
      <c r="D17" s="19" t="s">
        <v>21</v>
      </c>
      <c r="E17" s="4" t="s">
        <v>22</v>
      </c>
      <c r="F17" s="20">
        <v>7000000</v>
      </c>
      <c r="G17" s="84">
        <v>5550000</v>
      </c>
      <c r="H17" s="20">
        <f t="shared" si="0"/>
        <v>1450000</v>
      </c>
      <c r="I17" s="20">
        <f t="shared" si="1"/>
        <v>79.285714285714278</v>
      </c>
    </row>
    <row r="18" spans="1:9" ht="20.25" customHeight="1">
      <c r="A18" s="19" t="s">
        <v>4</v>
      </c>
      <c r="B18" s="19" t="s">
        <v>34</v>
      </c>
      <c r="C18" s="4" t="s">
        <v>35</v>
      </c>
      <c r="D18" s="19" t="s">
        <v>23</v>
      </c>
      <c r="E18" s="4" t="s">
        <v>24</v>
      </c>
      <c r="F18" s="20">
        <v>1400000</v>
      </c>
      <c r="G18" s="85">
        <v>342297</v>
      </c>
      <c r="H18" s="20">
        <f t="shared" si="0"/>
        <v>1057703</v>
      </c>
      <c r="I18" s="20">
        <f t="shared" si="1"/>
        <v>24.449785714285717</v>
      </c>
    </row>
    <row r="19" spans="1:9" ht="22.5">
      <c r="A19" s="19" t="s">
        <v>4</v>
      </c>
      <c r="B19" s="19" t="s">
        <v>188</v>
      </c>
      <c r="C19" s="4" t="s">
        <v>36</v>
      </c>
      <c r="D19" s="19" t="s">
        <v>19</v>
      </c>
      <c r="E19" s="4" t="s">
        <v>20</v>
      </c>
      <c r="F19" s="20">
        <f>БУЏЕТ!F20</f>
        <v>1000000</v>
      </c>
      <c r="G19" s="77">
        <v>0</v>
      </c>
      <c r="H19" s="20">
        <f t="shared" si="0"/>
        <v>1000000</v>
      </c>
      <c r="I19" s="20">
        <f t="shared" si="1"/>
        <v>0</v>
      </c>
    </row>
    <row r="20" spans="1:9" ht="21.75" customHeight="1">
      <c r="A20" s="19">
        <v>630</v>
      </c>
      <c r="B20" s="19">
        <v>22</v>
      </c>
      <c r="C20" s="4" t="s">
        <v>36</v>
      </c>
      <c r="D20" s="19">
        <v>425</v>
      </c>
      <c r="E20" s="4" t="s">
        <v>22</v>
      </c>
      <c r="F20" s="20">
        <v>800000</v>
      </c>
      <c r="G20" s="77">
        <v>0</v>
      </c>
      <c r="H20" s="20">
        <f>F20-G20</f>
        <v>800000</v>
      </c>
      <c r="I20" s="20">
        <f>G20/F20*100</f>
        <v>0</v>
      </c>
    </row>
    <row r="21" spans="1:9" ht="22.5">
      <c r="A21" s="19" t="s">
        <v>4</v>
      </c>
      <c r="B21" s="19" t="s">
        <v>188</v>
      </c>
      <c r="C21" s="4" t="s">
        <v>36</v>
      </c>
      <c r="D21" s="19" t="s">
        <v>40</v>
      </c>
      <c r="E21" s="4" t="s">
        <v>29</v>
      </c>
      <c r="F21" s="20">
        <v>16300000</v>
      </c>
      <c r="G21" s="77">
        <v>0</v>
      </c>
      <c r="H21" s="20">
        <f t="shared" si="0"/>
        <v>16300000</v>
      </c>
      <c r="I21" s="20">
        <f t="shared" si="1"/>
        <v>0</v>
      </c>
    </row>
    <row r="22" spans="1:9" ht="21" customHeight="1">
      <c r="A22" s="19" t="s">
        <v>4</v>
      </c>
      <c r="B22" s="19" t="s">
        <v>188</v>
      </c>
      <c r="C22" s="4" t="s">
        <v>36</v>
      </c>
      <c r="D22" s="19" t="s">
        <v>189</v>
      </c>
      <c r="E22" s="4" t="s">
        <v>37</v>
      </c>
      <c r="F22" s="20">
        <v>23900000</v>
      </c>
      <c r="G22" s="77">
        <v>0</v>
      </c>
      <c r="H22" s="20">
        <f t="shared" si="0"/>
        <v>23900000</v>
      </c>
      <c r="I22" s="20">
        <f t="shared" si="1"/>
        <v>0</v>
      </c>
    </row>
    <row r="23" spans="1:9">
      <c r="A23" s="19" t="s">
        <v>4</v>
      </c>
      <c r="B23" s="19" t="s">
        <v>38</v>
      </c>
      <c r="C23" s="4" t="s">
        <v>39</v>
      </c>
      <c r="D23" s="19" t="s">
        <v>17</v>
      </c>
      <c r="E23" s="4" t="s">
        <v>18</v>
      </c>
      <c r="F23" s="20">
        <v>100000</v>
      </c>
      <c r="G23" s="84">
        <v>37841</v>
      </c>
      <c r="H23" s="20">
        <f t="shared" si="0"/>
        <v>62159</v>
      </c>
      <c r="I23" s="20">
        <f t="shared" si="1"/>
        <v>37.841000000000001</v>
      </c>
    </row>
    <row r="24" spans="1:9" ht="22.5">
      <c r="A24" s="19" t="s">
        <v>4</v>
      </c>
      <c r="B24" s="19" t="s">
        <v>38</v>
      </c>
      <c r="C24" s="4" t="s">
        <v>39</v>
      </c>
      <c r="D24" s="19" t="s">
        <v>19</v>
      </c>
      <c r="E24" s="4" t="s">
        <v>20</v>
      </c>
      <c r="F24" s="20">
        <v>1500000</v>
      </c>
      <c r="G24" s="84">
        <v>108088</v>
      </c>
      <c r="H24" s="20">
        <f t="shared" si="0"/>
        <v>1391912</v>
      </c>
      <c r="I24" s="20">
        <f t="shared" si="1"/>
        <v>7.2058666666666662</v>
      </c>
    </row>
    <row r="25" spans="1:9" ht="21" customHeight="1">
      <c r="A25" s="19" t="s">
        <v>4</v>
      </c>
      <c r="B25" s="19" t="s">
        <v>38</v>
      </c>
      <c r="C25" s="4" t="s">
        <v>39</v>
      </c>
      <c r="D25" s="19">
        <v>425</v>
      </c>
      <c r="E25" s="4" t="s">
        <v>22</v>
      </c>
      <c r="F25" s="20">
        <f>БУЏЕТ!F27</f>
        <v>500000</v>
      </c>
      <c r="G25" s="77">
        <v>0</v>
      </c>
      <c r="H25" s="20">
        <f t="shared" si="0"/>
        <v>500000</v>
      </c>
      <c r="I25" s="20">
        <f t="shared" si="1"/>
        <v>0</v>
      </c>
    </row>
    <row r="26" spans="1:9" ht="18.75" customHeight="1">
      <c r="A26" s="19">
        <v>630</v>
      </c>
      <c r="B26" s="19">
        <v>23</v>
      </c>
      <c r="C26" s="4" t="s">
        <v>39</v>
      </c>
      <c r="D26" s="19">
        <v>426</v>
      </c>
      <c r="E26" s="4" t="s">
        <v>24</v>
      </c>
      <c r="F26" s="20">
        <v>500000</v>
      </c>
      <c r="G26" s="77">
        <v>0</v>
      </c>
      <c r="H26" s="20">
        <f t="shared" si="0"/>
        <v>500000</v>
      </c>
      <c r="I26" s="20">
        <f t="shared" si="1"/>
        <v>0</v>
      </c>
    </row>
    <row r="27" spans="1:9" ht="19.5" customHeight="1">
      <c r="A27" s="19" t="s">
        <v>4</v>
      </c>
      <c r="B27" s="19" t="s">
        <v>41</v>
      </c>
      <c r="C27" s="4" t="s">
        <v>42</v>
      </c>
      <c r="D27" s="19" t="s">
        <v>13</v>
      </c>
      <c r="E27" s="4" t="s">
        <v>14</v>
      </c>
      <c r="F27" s="20">
        <v>1450000</v>
      </c>
      <c r="G27" s="84">
        <v>392044</v>
      </c>
      <c r="H27" s="20">
        <f t="shared" si="0"/>
        <v>1057956</v>
      </c>
      <c r="I27" s="20">
        <f t="shared" si="1"/>
        <v>27.037517241379312</v>
      </c>
    </row>
    <row r="28" spans="1:9" ht="22.5">
      <c r="A28" s="19">
        <v>630</v>
      </c>
      <c r="B28" s="19" t="s">
        <v>41</v>
      </c>
      <c r="C28" s="4" t="s">
        <v>42</v>
      </c>
      <c r="D28" s="19" t="s">
        <v>19</v>
      </c>
      <c r="E28" s="4" t="s">
        <v>20</v>
      </c>
      <c r="F28" s="20">
        <v>2000000</v>
      </c>
      <c r="G28" s="84">
        <v>1152435</v>
      </c>
      <c r="H28" s="20">
        <f t="shared" si="0"/>
        <v>847565</v>
      </c>
      <c r="I28" s="20">
        <f t="shared" si="1"/>
        <v>57.621750000000006</v>
      </c>
    </row>
    <row r="29" spans="1:9">
      <c r="A29" s="19" t="s">
        <v>4</v>
      </c>
      <c r="B29" s="19" t="s">
        <v>41</v>
      </c>
      <c r="C29" s="4" t="s">
        <v>42</v>
      </c>
      <c r="D29" s="19" t="s">
        <v>21</v>
      </c>
      <c r="E29" s="4" t="s">
        <v>22</v>
      </c>
      <c r="F29" s="20">
        <v>1500000</v>
      </c>
      <c r="G29" s="84">
        <v>655757</v>
      </c>
      <c r="H29" s="20">
        <f t="shared" si="0"/>
        <v>844243</v>
      </c>
      <c r="I29" s="20">
        <f t="shared" si="1"/>
        <v>43.717133333333337</v>
      </c>
    </row>
    <row r="30" spans="1:9">
      <c r="A30" s="19" t="s">
        <v>4</v>
      </c>
      <c r="B30" s="19" t="s">
        <v>41</v>
      </c>
      <c r="C30" s="4" t="s">
        <v>42</v>
      </c>
      <c r="D30" s="19" t="s">
        <v>23</v>
      </c>
      <c r="E30" s="4" t="s">
        <v>24</v>
      </c>
      <c r="F30" s="20">
        <v>1000000</v>
      </c>
      <c r="G30" s="84">
        <v>675015</v>
      </c>
      <c r="H30" s="20">
        <f t="shared" si="0"/>
        <v>324985</v>
      </c>
      <c r="I30" s="20">
        <f t="shared" si="1"/>
        <v>67.501500000000007</v>
      </c>
    </row>
    <row r="31" spans="1:9" ht="22.5">
      <c r="A31" s="19" t="s">
        <v>4</v>
      </c>
      <c r="B31" s="19" t="s">
        <v>41</v>
      </c>
      <c r="C31" s="4" t="s">
        <v>42</v>
      </c>
      <c r="D31" s="19" t="s">
        <v>32</v>
      </c>
      <c r="E31" s="4" t="s">
        <v>43</v>
      </c>
      <c r="F31" s="20">
        <v>150000</v>
      </c>
      <c r="G31" s="77">
        <v>0</v>
      </c>
      <c r="H31" s="20">
        <f t="shared" si="0"/>
        <v>150000</v>
      </c>
      <c r="I31" s="20">
        <f t="shared" si="1"/>
        <v>0</v>
      </c>
    </row>
    <row r="32" spans="1:9">
      <c r="A32" s="19" t="s">
        <v>4</v>
      </c>
      <c r="B32" s="19" t="s">
        <v>44</v>
      </c>
      <c r="C32" s="4" t="s">
        <v>45</v>
      </c>
      <c r="D32" s="19">
        <v>420</v>
      </c>
      <c r="E32" s="4" t="s">
        <v>14</v>
      </c>
      <c r="F32" s="20">
        <f>БУЏЕТ!F34</f>
        <v>500000</v>
      </c>
      <c r="G32" s="77">
        <v>0</v>
      </c>
      <c r="H32" s="20">
        <f t="shared" si="0"/>
        <v>500000</v>
      </c>
      <c r="I32" s="20">
        <f t="shared" si="1"/>
        <v>0</v>
      </c>
    </row>
    <row r="33" spans="1:9">
      <c r="A33" s="19" t="s">
        <v>4</v>
      </c>
      <c r="B33" s="19" t="s">
        <v>44</v>
      </c>
      <c r="C33" s="4" t="s">
        <v>45</v>
      </c>
      <c r="D33" s="19" t="s">
        <v>21</v>
      </c>
      <c r="E33" s="4" t="s">
        <v>22</v>
      </c>
      <c r="F33" s="20">
        <v>1500000</v>
      </c>
      <c r="G33" s="77">
        <v>0</v>
      </c>
      <c r="H33" s="20">
        <f t="shared" si="0"/>
        <v>1500000</v>
      </c>
      <c r="I33" s="20">
        <f t="shared" si="1"/>
        <v>0</v>
      </c>
    </row>
    <row r="34" spans="1:9" ht="22.5">
      <c r="A34" s="19">
        <v>785</v>
      </c>
      <c r="B34" s="19">
        <v>28</v>
      </c>
      <c r="C34" s="4" t="s">
        <v>46</v>
      </c>
      <c r="D34" s="19">
        <v>420</v>
      </c>
      <c r="E34" s="4" t="s">
        <v>14</v>
      </c>
      <c r="F34" s="20">
        <v>3100000</v>
      </c>
      <c r="G34" s="84">
        <v>3080324</v>
      </c>
      <c r="H34" s="20">
        <f>F34-G34</f>
        <v>19676</v>
      </c>
      <c r="I34" s="20">
        <f>G34/F34*100</f>
        <v>99.365290322580648</v>
      </c>
    </row>
    <row r="35" spans="1:9" ht="22.5">
      <c r="A35" s="19" t="s">
        <v>197</v>
      </c>
      <c r="B35" s="19">
        <v>28</v>
      </c>
      <c r="C35" s="4" t="s">
        <v>46</v>
      </c>
      <c r="D35" s="19">
        <v>425</v>
      </c>
      <c r="E35" s="4" t="s">
        <v>22</v>
      </c>
      <c r="F35" s="20">
        <v>650000</v>
      </c>
      <c r="G35" s="84">
        <v>488419</v>
      </c>
      <c r="H35" s="20">
        <f t="shared" si="0"/>
        <v>161581</v>
      </c>
      <c r="I35" s="20">
        <f t="shared" si="1"/>
        <v>75.141384615384609</v>
      </c>
    </row>
    <row r="36" spans="1:9" ht="22.5">
      <c r="A36" s="19">
        <v>785</v>
      </c>
      <c r="B36" s="19">
        <v>28</v>
      </c>
      <c r="C36" s="4" t="s">
        <v>46</v>
      </c>
      <c r="D36" s="19">
        <v>426</v>
      </c>
      <c r="E36" s="4" t="s">
        <v>24</v>
      </c>
      <c r="F36" s="20">
        <v>650000</v>
      </c>
      <c r="G36" s="84">
        <v>533934</v>
      </c>
      <c r="H36" s="20">
        <f>F36-G36</f>
        <v>116066</v>
      </c>
      <c r="I36" s="20">
        <f>G36/F36*100</f>
        <v>82.143692307692305</v>
      </c>
    </row>
    <row r="37" spans="1:9" ht="22.5">
      <c r="A37" s="19" t="s">
        <v>197</v>
      </c>
      <c r="B37" s="19">
        <v>28</v>
      </c>
      <c r="C37" s="4" t="s">
        <v>46</v>
      </c>
      <c r="D37" s="19">
        <v>427</v>
      </c>
      <c r="E37" s="4" t="s">
        <v>26</v>
      </c>
      <c r="F37" s="20">
        <v>2450000</v>
      </c>
      <c r="G37" s="84">
        <v>1916335</v>
      </c>
      <c r="H37" s="20">
        <f t="shared" si="0"/>
        <v>533665</v>
      </c>
      <c r="I37" s="20">
        <f t="shared" si="1"/>
        <v>78.217755102040826</v>
      </c>
    </row>
    <row r="38" spans="1:9" ht="22.5">
      <c r="A38" s="19" t="s">
        <v>197</v>
      </c>
      <c r="B38" s="19">
        <v>28</v>
      </c>
      <c r="C38" s="4" t="s">
        <v>46</v>
      </c>
      <c r="D38" s="19">
        <v>480</v>
      </c>
      <c r="E38" s="4" t="s">
        <v>29</v>
      </c>
      <c r="F38" s="20">
        <v>35900000</v>
      </c>
      <c r="G38" s="84">
        <v>26125353</v>
      </c>
      <c r="H38" s="20">
        <f t="shared" si="0"/>
        <v>9774647</v>
      </c>
      <c r="I38" s="20">
        <f t="shared" si="1"/>
        <v>72.772571030640663</v>
      </c>
    </row>
    <row r="39" spans="1:9" ht="22.5">
      <c r="A39" s="19">
        <v>785</v>
      </c>
      <c r="B39" s="19">
        <v>28</v>
      </c>
      <c r="C39" s="4" t="s">
        <v>46</v>
      </c>
      <c r="D39" s="19">
        <v>481</v>
      </c>
      <c r="E39" s="4" t="s">
        <v>37</v>
      </c>
      <c r="F39" s="20">
        <v>700000</v>
      </c>
      <c r="G39" s="84">
        <v>671600</v>
      </c>
      <c r="H39" s="20">
        <f>F39-G39</f>
        <v>28400</v>
      </c>
      <c r="I39" s="20">
        <f>G39/F39*100</f>
        <v>95.942857142857136</v>
      </c>
    </row>
    <row r="40" spans="1:9" ht="22.5">
      <c r="A40" s="19">
        <v>785</v>
      </c>
      <c r="B40" s="19">
        <v>28</v>
      </c>
      <c r="C40" s="4" t="s">
        <v>46</v>
      </c>
      <c r="D40" s="19">
        <v>483</v>
      </c>
      <c r="E40" s="4" t="s">
        <v>30</v>
      </c>
      <c r="F40" s="20">
        <v>540000</v>
      </c>
      <c r="G40" s="84">
        <v>540000</v>
      </c>
      <c r="H40" s="20">
        <f>F40-G40</f>
        <v>0</v>
      </c>
      <c r="I40" s="20">
        <f t="shared" si="1"/>
        <v>100</v>
      </c>
    </row>
    <row r="41" spans="1:9" ht="22.5">
      <c r="A41" s="19" t="s">
        <v>197</v>
      </c>
      <c r="B41" s="19">
        <v>28</v>
      </c>
      <c r="C41" s="4" t="s">
        <v>46</v>
      </c>
      <c r="D41" s="19">
        <v>485</v>
      </c>
      <c r="E41" s="4" t="s">
        <v>201</v>
      </c>
      <c r="F41" s="20">
        <v>2500000</v>
      </c>
      <c r="G41" s="84">
        <v>509450</v>
      </c>
      <c r="H41" s="20">
        <f>F41-G41</f>
        <v>1990550</v>
      </c>
      <c r="I41" s="20">
        <f t="shared" si="1"/>
        <v>20.378</v>
      </c>
    </row>
    <row r="42" spans="1:9">
      <c r="A42" s="103" t="s">
        <v>48</v>
      </c>
      <c r="B42" s="104"/>
      <c r="C42" s="104"/>
      <c r="D42" s="104"/>
      <c r="E42" s="105"/>
      <c r="F42" s="53">
        <f>SUM(F3:F41)</f>
        <v>696490000</v>
      </c>
      <c r="G42" s="60">
        <f>SUM(G3:G41)</f>
        <v>559891088</v>
      </c>
      <c r="H42" s="53">
        <f>F42-G42</f>
        <v>136598912</v>
      </c>
      <c r="I42" s="53">
        <f>G42/F42*100</f>
        <v>80.387527171962276</v>
      </c>
    </row>
    <row r="44" spans="1:9">
      <c r="C44" s="83" t="s">
        <v>233</v>
      </c>
    </row>
    <row r="45" spans="1:9">
      <c r="C45" s="83" t="s">
        <v>234</v>
      </c>
    </row>
    <row r="46" spans="1:9">
      <c r="C46" s="83" t="s">
        <v>212</v>
      </c>
    </row>
  </sheetData>
  <protectedRanges>
    <protectedRange sqref="A1" name="Range1_1"/>
  </protectedRanges>
  <mergeCells count="4">
    <mergeCell ref="A1:I1"/>
    <mergeCell ref="B2:C2"/>
    <mergeCell ref="D2:E2"/>
    <mergeCell ref="A42:E4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3" workbookViewId="0">
      <selection activeCell="F39" sqref="F39"/>
    </sheetView>
  </sheetViews>
  <sheetFormatPr defaultRowHeight="15"/>
  <cols>
    <col min="1" max="1" width="7.5703125" customWidth="1"/>
    <col min="2" max="2" width="6.7109375" customWidth="1"/>
    <col min="3" max="3" width="31.28515625" customWidth="1"/>
    <col min="4" max="4" width="8.42578125" customWidth="1"/>
    <col min="5" max="5" width="20.28515625" customWidth="1"/>
    <col min="6" max="6" width="13.42578125" customWidth="1"/>
    <col min="7" max="7" width="15.7109375" customWidth="1"/>
    <col min="8" max="8" width="14.28515625" customWidth="1"/>
    <col min="9" max="9" width="12.5703125" customWidth="1"/>
  </cols>
  <sheetData>
    <row r="1" spans="1:9">
      <c r="A1" s="100" t="s">
        <v>236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87" t="s">
        <v>0</v>
      </c>
      <c r="B2" s="101" t="s">
        <v>1</v>
      </c>
      <c r="C2" s="102"/>
      <c r="D2" s="101" t="s">
        <v>2</v>
      </c>
      <c r="E2" s="102"/>
      <c r="F2" s="87" t="s">
        <v>3</v>
      </c>
      <c r="G2" s="87" t="s">
        <v>49</v>
      </c>
      <c r="H2" s="87" t="s">
        <v>50</v>
      </c>
      <c r="I2" s="87" t="s">
        <v>51</v>
      </c>
    </row>
    <row r="3" spans="1:9" ht="24.75" customHeight="1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v>293400000</v>
      </c>
      <c r="G3" s="84">
        <v>293364764</v>
      </c>
      <c r="H3" s="20">
        <f>F3:F38-G3:G38</f>
        <v>35236</v>
      </c>
      <c r="I3" s="20">
        <f>G3/F3*100</f>
        <v>99.987990456714385</v>
      </c>
    </row>
    <row r="4" spans="1:9" ht="24" customHeight="1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v>114100000</v>
      </c>
      <c r="G4" s="84">
        <v>113962262</v>
      </c>
      <c r="H4" s="20">
        <f t="shared" ref="H4:H34" si="0">F4-G4</f>
        <v>137738</v>
      </c>
      <c r="I4" s="20">
        <f>G4/F4*100</f>
        <v>99.879283085013142</v>
      </c>
    </row>
    <row r="5" spans="1:9" ht="21.75" customHeight="1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v>3040000</v>
      </c>
      <c r="G5" s="84">
        <v>3013097</v>
      </c>
      <c r="H5" s="20">
        <f t="shared" si="0"/>
        <v>26903</v>
      </c>
      <c r="I5" s="20">
        <f>G5/F5*100</f>
        <v>99.115032894736842</v>
      </c>
    </row>
    <row r="6" spans="1:9" ht="22.5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v>51000000</v>
      </c>
      <c r="G6" s="84">
        <v>48219242</v>
      </c>
      <c r="H6" s="20">
        <f t="shared" si="0"/>
        <v>2780758</v>
      </c>
      <c r="I6" s="20">
        <f t="shared" ref="I6:I37" si="1">G6/F6*100</f>
        <v>94.547533333333334</v>
      </c>
    </row>
    <row r="7" spans="1:9" ht="21" customHeight="1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v>39000000</v>
      </c>
      <c r="G7" s="84">
        <v>38998338</v>
      </c>
      <c r="H7" s="20">
        <f t="shared" si="0"/>
        <v>1662</v>
      </c>
      <c r="I7" s="20">
        <f t="shared" si="1"/>
        <v>99.995738461538465</v>
      </c>
    </row>
    <row r="8" spans="1:9" ht="24.75" customHeight="1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v>8500000</v>
      </c>
      <c r="G8" s="84">
        <v>8287658</v>
      </c>
      <c r="H8" s="20">
        <f t="shared" si="0"/>
        <v>212342</v>
      </c>
      <c r="I8" s="20">
        <f t="shared" si="1"/>
        <v>97.501858823529403</v>
      </c>
    </row>
    <row r="9" spans="1:9" ht="23.25" customHeight="1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84">
        <v>13480376</v>
      </c>
      <c r="H9" s="20">
        <f t="shared" si="0"/>
        <v>519624</v>
      </c>
      <c r="I9" s="20">
        <f t="shared" si="1"/>
        <v>96.288399999999996</v>
      </c>
    </row>
    <row r="10" spans="1:9" ht="24.75" customHeight="1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v>10400000</v>
      </c>
      <c r="G10" s="84">
        <v>9570874</v>
      </c>
      <c r="H10" s="20">
        <f t="shared" si="0"/>
        <v>829126</v>
      </c>
      <c r="I10" s="20">
        <f t="shared" si="1"/>
        <v>92.027634615384613</v>
      </c>
    </row>
    <row r="11" spans="1:9" ht="21" customHeight="1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v>20500000</v>
      </c>
      <c r="G11" s="84">
        <v>20475890</v>
      </c>
      <c r="H11" s="20">
        <f t="shared" si="0"/>
        <v>24110</v>
      </c>
      <c r="I11" s="20">
        <f t="shared" si="1"/>
        <v>99.882390243902435</v>
      </c>
    </row>
    <row r="12" spans="1:9" ht="24" customHeight="1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v>18000000</v>
      </c>
      <c r="G12" s="84">
        <v>17835942</v>
      </c>
      <c r="H12" s="20">
        <f t="shared" si="0"/>
        <v>164058</v>
      </c>
      <c r="I12" s="20">
        <f t="shared" si="1"/>
        <v>99.088566666666665</v>
      </c>
    </row>
    <row r="13" spans="1:9" ht="22.5" customHeight="1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84">
        <v>784598</v>
      </c>
      <c r="H13" s="20">
        <f t="shared" si="0"/>
        <v>715402</v>
      </c>
      <c r="I13" s="20">
        <f t="shared" si="1"/>
        <v>52.306533333333341</v>
      </c>
    </row>
    <row r="14" spans="1:9" ht="22.5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v>10000000</v>
      </c>
      <c r="G14" s="84">
        <v>9472796</v>
      </c>
      <c r="H14" s="20">
        <f t="shared" si="0"/>
        <v>527204</v>
      </c>
      <c r="I14" s="20">
        <f t="shared" si="1"/>
        <v>94.727959999999996</v>
      </c>
    </row>
    <row r="15" spans="1:9" ht="24" customHeight="1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84">
        <v>333940</v>
      </c>
      <c r="H15" s="20">
        <f t="shared" si="0"/>
        <v>166060</v>
      </c>
      <c r="I15" s="20">
        <f t="shared" si="1"/>
        <v>66.787999999999997</v>
      </c>
    </row>
    <row r="16" spans="1:9" ht="23.25" customHeight="1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v>4500000</v>
      </c>
      <c r="G16" s="84">
        <v>3230488</v>
      </c>
      <c r="H16" s="20">
        <f t="shared" si="0"/>
        <v>1269512</v>
      </c>
      <c r="I16" s="20">
        <f t="shared" si="1"/>
        <v>71.788622222222216</v>
      </c>
    </row>
    <row r="17" spans="1:9">
      <c r="A17" s="19" t="s">
        <v>4</v>
      </c>
      <c r="B17" s="19" t="s">
        <v>34</v>
      </c>
      <c r="C17" s="4" t="s">
        <v>35</v>
      </c>
      <c r="D17" s="19" t="s">
        <v>21</v>
      </c>
      <c r="E17" s="4" t="s">
        <v>22</v>
      </c>
      <c r="F17" s="20">
        <v>6500000</v>
      </c>
      <c r="G17" s="84">
        <v>6060000</v>
      </c>
      <c r="H17" s="20">
        <f t="shared" si="0"/>
        <v>440000</v>
      </c>
      <c r="I17" s="20">
        <f t="shared" si="1"/>
        <v>93.230769230769226</v>
      </c>
    </row>
    <row r="18" spans="1:9" ht="18" customHeight="1">
      <c r="A18" s="19" t="s">
        <v>4</v>
      </c>
      <c r="B18" s="19" t="s">
        <v>34</v>
      </c>
      <c r="C18" s="4" t="s">
        <v>35</v>
      </c>
      <c r="D18" s="19" t="s">
        <v>23</v>
      </c>
      <c r="E18" s="4" t="s">
        <v>24</v>
      </c>
      <c r="F18" s="20">
        <v>900000</v>
      </c>
      <c r="G18" s="84">
        <v>419142</v>
      </c>
      <c r="H18" s="20">
        <f t="shared" si="0"/>
        <v>480858</v>
      </c>
      <c r="I18" s="20">
        <f t="shared" si="1"/>
        <v>46.571333333333328</v>
      </c>
    </row>
    <row r="19" spans="1:9" ht="22.5">
      <c r="A19" s="19" t="s">
        <v>4</v>
      </c>
      <c r="B19" s="19" t="s">
        <v>188</v>
      </c>
      <c r="C19" s="4" t="s">
        <v>36</v>
      </c>
      <c r="D19" s="19" t="s">
        <v>19</v>
      </c>
      <c r="E19" s="4" t="s">
        <v>20</v>
      </c>
      <c r="F19" s="20">
        <f>БУЏЕТ!F20</f>
        <v>1000000</v>
      </c>
      <c r="G19" s="77">
        <v>0</v>
      </c>
      <c r="H19" s="20">
        <f t="shared" si="0"/>
        <v>1000000</v>
      </c>
      <c r="I19" s="20">
        <f t="shared" si="1"/>
        <v>0</v>
      </c>
    </row>
    <row r="20" spans="1:9">
      <c r="A20" s="19" t="s">
        <v>4</v>
      </c>
      <c r="B20" s="19" t="s">
        <v>188</v>
      </c>
      <c r="C20" s="4" t="s">
        <v>36</v>
      </c>
      <c r="D20" s="19" t="s">
        <v>189</v>
      </c>
      <c r="E20" s="4" t="s">
        <v>37</v>
      </c>
      <c r="F20" s="20">
        <v>3760000</v>
      </c>
      <c r="G20" s="77">
        <v>165200</v>
      </c>
      <c r="H20" s="20">
        <f t="shared" si="0"/>
        <v>3594800</v>
      </c>
      <c r="I20" s="20">
        <f t="shared" si="1"/>
        <v>4.3936170212765955</v>
      </c>
    </row>
    <row r="21" spans="1:9" ht="19.5" customHeight="1">
      <c r="A21" s="19" t="s">
        <v>4</v>
      </c>
      <c r="B21" s="19" t="s">
        <v>38</v>
      </c>
      <c r="C21" s="4" t="s">
        <v>39</v>
      </c>
      <c r="D21" s="19" t="s">
        <v>17</v>
      </c>
      <c r="E21" s="4" t="s">
        <v>18</v>
      </c>
      <c r="F21" s="20">
        <f>БУЏЕТ!F24</f>
        <v>100000</v>
      </c>
      <c r="G21" s="84">
        <v>51691</v>
      </c>
      <c r="H21" s="20">
        <f t="shared" si="0"/>
        <v>48309</v>
      </c>
      <c r="I21" s="20">
        <f t="shared" si="1"/>
        <v>51.690999999999995</v>
      </c>
    </row>
    <row r="22" spans="1:9" ht="22.5">
      <c r="A22" s="19" t="s">
        <v>4</v>
      </c>
      <c r="B22" s="19" t="s">
        <v>38</v>
      </c>
      <c r="C22" s="4" t="s">
        <v>39</v>
      </c>
      <c r="D22" s="19" t="s">
        <v>19</v>
      </c>
      <c r="E22" s="4" t="s">
        <v>20</v>
      </c>
      <c r="F22" s="20">
        <v>500000</v>
      </c>
      <c r="G22" s="84">
        <v>500000</v>
      </c>
      <c r="H22" s="20">
        <f t="shared" si="0"/>
        <v>0</v>
      </c>
      <c r="I22" s="20">
        <f t="shared" si="1"/>
        <v>100</v>
      </c>
    </row>
    <row r="23" spans="1:9">
      <c r="A23" s="19" t="s">
        <v>4</v>
      </c>
      <c r="B23" s="19" t="s">
        <v>38</v>
      </c>
      <c r="C23" s="4" t="s">
        <v>39</v>
      </c>
      <c r="D23" s="19">
        <v>425</v>
      </c>
      <c r="E23" s="4" t="s">
        <v>22</v>
      </c>
      <c r="F23" s="20">
        <v>150000</v>
      </c>
      <c r="G23" s="77">
        <v>0</v>
      </c>
      <c r="H23" s="20">
        <f t="shared" si="0"/>
        <v>150000</v>
      </c>
      <c r="I23" s="20">
        <f t="shared" si="1"/>
        <v>0</v>
      </c>
    </row>
    <row r="24" spans="1:9">
      <c r="A24" s="19">
        <v>630</v>
      </c>
      <c r="B24" s="19">
        <v>23</v>
      </c>
      <c r="C24" s="4" t="s">
        <v>39</v>
      </c>
      <c r="D24" s="19">
        <v>426</v>
      </c>
      <c r="E24" s="4" t="s">
        <v>24</v>
      </c>
      <c r="F24" s="20">
        <v>150000</v>
      </c>
      <c r="G24" s="77">
        <v>0</v>
      </c>
      <c r="H24" s="20">
        <f t="shared" si="0"/>
        <v>150000</v>
      </c>
      <c r="I24" s="20">
        <f t="shared" si="1"/>
        <v>0</v>
      </c>
    </row>
    <row r="25" spans="1:9">
      <c r="A25" s="19" t="s">
        <v>4</v>
      </c>
      <c r="B25" s="19" t="s">
        <v>41</v>
      </c>
      <c r="C25" s="4" t="s">
        <v>42</v>
      </c>
      <c r="D25" s="19" t="s">
        <v>13</v>
      </c>
      <c r="E25" s="4" t="s">
        <v>14</v>
      </c>
      <c r="F25" s="20">
        <v>450000</v>
      </c>
      <c r="G25" s="84">
        <v>368509</v>
      </c>
      <c r="H25" s="20">
        <f t="shared" si="0"/>
        <v>81491</v>
      </c>
      <c r="I25" s="20">
        <f t="shared" si="1"/>
        <v>81.890888888888895</v>
      </c>
    </row>
    <row r="26" spans="1:9" ht="22.5">
      <c r="A26" s="19">
        <v>630</v>
      </c>
      <c r="B26" s="19" t="s">
        <v>41</v>
      </c>
      <c r="C26" s="4" t="s">
        <v>42</v>
      </c>
      <c r="D26" s="19" t="s">
        <v>19</v>
      </c>
      <c r="E26" s="4" t="s">
        <v>20</v>
      </c>
      <c r="F26" s="20">
        <v>1600000</v>
      </c>
      <c r="G26" s="84">
        <v>1224710</v>
      </c>
      <c r="H26" s="20">
        <f t="shared" si="0"/>
        <v>375290</v>
      </c>
      <c r="I26" s="20">
        <f t="shared" si="1"/>
        <v>76.544375000000002</v>
      </c>
    </row>
    <row r="27" spans="1:9">
      <c r="A27" s="19" t="s">
        <v>4</v>
      </c>
      <c r="B27" s="19" t="s">
        <v>41</v>
      </c>
      <c r="C27" s="4" t="s">
        <v>42</v>
      </c>
      <c r="D27" s="19" t="s">
        <v>21</v>
      </c>
      <c r="E27" s="4" t="s">
        <v>22</v>
      </c>
      <c r="F27" s="20">
        <v>1300000</v>
      </c>
      <c r="G27" s="84">
        <v>689044</v>
      </c>
      <c r="H27" s="20">
        <f t="shared" si="0"/>
        <v>610956</v>
      </c>
      <c r="I27" s="20">
        <f t="shared" si="1"/>
        <v>53.003384615384618</v>
      </c>
    </row>
    <row r="28" spans="1:9">
      <c r="A28" s="19" t="s">
        <v>4</v>
      </c>
      <c r="B28" s="19" t="s">
        <v>41</v>
      </c>
      <c r="C28" s="4" t="s">
        <v>42</v>
      </c>
      <c r="D28" s="19" t="s">
        <v>23</v>
      </c>
      <c r="E28" s="4" t="s">
        <v>24</v>
      </c>
      <c r="F28" s="20">
        <f>БУЏЕТ!F31</f>
        <v>1000000</v>
      </c>
      <c r="G28" s="84">
        <v>823632</v>
      </c>
      <c r="H28" s="20">
        <f t="shared" si="0"/>
        <v>176368</v>
      </c>
      <c r="I28" s="20">
        <f t="shared" si="1"/>
        <v>82.363200000000006</v>
      </c>
    </row>
    <row r="29" spans="1:9" ht="22.5">
      <c r="A29" s="19" t="s">
        <v>4</v>
      </c>
      <c r="B29" s="19" t="s">
        <v>41</v>
      </c>
      <c r="C29" s="4" t="s">
        <v>42</v>
      </c>
      <c r="D29" s="19" t="s">
        <v>32</v>
      </c>
      <c r="E29" s="4" t="s">
        <v>43</v>
      </c>
      <c r="F29" s="20">
        <f>БУЏЕТ!F32</f>
        <v>150000</v>
      </c>
      <c r="G29" s="77">
        <v>0</v>
      </c>
      <c r="H29" s="20">
        <f t="shared" si="0"/>
        <v>150000</v>
      </c>
      <c r="I29" s="20">
        <f t="shared" si="1"/>
        <v>0</v>
      </c>
    </row>
    <row r="30" spans="1:9" ht="22.5">
      <c r="A30" s="19">
        <v>785</v>
      </c>
      <c r="B30" s="19">
        <v>28</v>
      </c>
      <c r="C30" s="4" t="s">
        <v>46</v>
      </c>
      <c r="D30" s="19">
        <v>420</v>
      </c>
      <c r="E30" s="4" t="s">
        <v>14</v>
      </c>
      <c r="F30" s="20">
        <v>3100000</v>
      </c>
      <c r="G30" s="84">
        <v>3080324</v>
      </c>
      <c r="H30" s="20">
        <f>F30-G30</f>
        <v>19676</v>
      </c>
      <c r="I30" s="20">
        <f>G30/F30*100</f>
        <v>99.365290322580648</v>
      </c>
    </row>
    <row r="31" spans="1:9" ht="22.5">
      <c r="A31" s="19" t="s">
        <v>197</v>
      </c>
      <c r="B31" s="19">
        <v>28</v>
      </c>
      <c r="C31" s="4" t="s">
        <v>46</v>
      </c>
      <c r="D31" s="19">
        <v>425</v>
      </c>
      <c r="E31" s="4" t="s">
        <v>22</v>
      </c>
      <c r="F31" s="20">
        <v>650000</v>
      </c>
      <c r="G31" s="84">
        <v>488419</v>
      </c>
      <c r="H31" s="20">
        <f t="shared" si="0"/>
        <v>161581</v>
      </c>
      <c r="I31" s="20">
        <f t="shared" si="1"/>
        <v>75.141384615384609</v>
      </c>
    </row>
    <row r="32" spans="1:9" ht="22.5">
      <c r="A32" s="19">
        <v>785</v>
      </c>
      <c r="B32" s="19">
        <v>28</v>
      </c>
      <c r="C32" s="4" t="s">
        <v>46</v>
      </c>
      <c r="D32" s="19">
        <v>426</v>
      </c>
      <c r="E32" s="4" t="s">
        <v>24</v>
      </c>
      <c r="F32" s="20">
        <v>650000</v>
      </c>
      <c r="G32" s="84">
        <v>533934</v>
      </c>
      <c r="H32" s="20">
        <f>F32-G32</f>
        <v>116066</v>
      </c>
      <c r="I32" s="20">
        <f>G32/F32*100</f>
        <v>82.143692307692305</v>
      </c>
    </row>
    <row r="33" spans="1:9" ht="22.5">
      <c r="A33" s="19" t="s">
        <v>197</v>
      </c>
      <c r="B33" s="19">
        <v>28</v>
      </c>
      <c r="C33" s="4" t="s">
        <v>46</v>
      </c>
      <c r="D33" s="19">
        <v>427</v>
      </c>
      <c r="E33" s="4" t="s">
        <v>26</v>
      </c>
      <c r="F33" s="20">
        <v>2450000</v>
      </c>
      <c r="G33" s="84">
        <v>2251562</v>
      </c>
      <c r="H33" s="20">
        <f t="shared" si="0"/>
        <v>198438</v>
      </c>
      <c r="I33" s="20">
        <f t="shared" si="1"/>
        <v>91.900489795918375</v>
      </c>
    </row>
    <row r="34" spans="1:9" ht="22.5">
      <c r="A34" s="19" t="s">
        <v>197</v>
      </c>
      <c r="B34" s="19">
        <v>28</v>
      </c>
      <c r="C34" s="4" t="s">
        <v>46</v>
      </c>
      <c r="D34" s="19">
        <v>480</v>
      </c>
      <c r="E34" s="4" t="s">
        <v>29</v>
      </c>
      <c r="F34" s="20">
        <v>35900000</v>
      </c>
      <c r="G34" s="84">
        <v>35327237</v>
      </c>
      <c r="H34" s="20">
        <f t="shared" si="0"/>
        <v>572763</v>
      </c>
      <c r="I34" s="20">
        <f t="shared" si="1"/>
        <v>98.404559888579385</v>
      </c>
    </row>
    <row r="35" spans="1:9" ht="22.5">
      <c r="A35" s="19">
        <v>785</v>
      </c>
      <c r="B35" s="19">
        <v>28</v>
      </c>
      <c r="C35" s="4" t="s">
        <v>46</v>
      </c>
      <c r="D35" s="19">
        <v>481</v>
      </c>
      <c r="E35" s="4" t="s">
        <v>37</v>
      </c>
      <c r="F35" s="20">
        <v>700000</v>
      </c>
      <c r="G35" s="84">
        <v>671600</v>
      </c>
      <c r="H35" s="20">
        <f>F35-G35</f>
        <v>28400</v>
      </c>
      <c r="I35" s="20">
        <f>G35/F35*100</f>
        <v>95.942857142857136</v>
      </c>
    </row>
    <row r="36" spans="1:9" ht="22.5">
      <c r="A36" s="19">
        <v>785</v>
      </c>
      <c r="B36" s="19">
        <v>28</v>
      </c>
      <c r="C36" s="4" t="s">
        <v>46</v>
      </c>
      <c r="D36" s="19">
        <v>483</v>
      </c>
      <c r="E36" s="4" t="s">
        <v>30</v>
      </c>
      <c r="F36" s="20">
        <v>540000</v>
      </c>
      <c r="G36" s="84">
        <v>540000</v>
      </c>
      <c r="H36" s="20">
        <f>F36-G36</f>
        <v>0</v>
      </c>
      <c r="I36" s="20">
        <f t="shared" si="1"/>
        <v>100</v>
      </c>
    </row>
    <row r="37" spans="1:9" ht="22.5">
      <c r="A37" s="19" t="s">
        <v>197</v>
      </c>
      <c r="B37" s="19">
        <v>28</v>
      </c>
      <c r="C37" s="4" t="s">
        <v>46</v>
      </c>
      <c r="D37" s="19">
        <v>485</v>
      </c>
      <c r="E37" s="4" t="s">
        <v>201</v>
      </c>
      <c r="F37" s="20">
        <v>2500000</v>
      </c>
      <c r="G37" s="84">
        <v>2189450</v>
      </c>
      <c r="H37" s="20">
        <f>F37-G37</f>
        <v>310550</v>
      </c>
      <c r="I37" s="20">
        <f t="shared" si="1"/>
        <v>87.578000000000003</v>
      </c>
    </row>
    <row r="38" spans="1:9">
      <c r="A38" s="103" t="s">
        <v>48</v>
      </c>
      <c r="B38" s="104"/>
      <c r="C38" s="104"/>
      <c r="D38" s="104"/>
      <c r="E38" s="105"/>
      <c r="F38" s="53">
        <f>SUM(F3:F37)</f>
        <v>652490000</v>
      </c>
      <c r="G38" s="60">
        <f>SUM(G3:G37)</f>
        <v>636414719</v>
      </c>
      <c r="H38" s="53">
        <f>F38-G38</f>
        <v>16075281</v>
      </c>
      <c r="I38" s="53">
        <f>G38/F38*100</f>
        <v>97.53631764471487</v>
      </c>
    </row>
    <row r="40" spans="1:9">
      <c r="C40" s="83" t="s">
        <v>233</v>
      </c>
    </row>
    <row r="41" spans="1:9">
      <c r="C41" s="83" t="s">
        <v>234</v>
      </c>
    </row>
    <row r="42" spans="1:9">
      <c r="C42" s="83" t="s">
        <v>212</v>
      </c>
    </row>
  </sheetData>
  <protectedRanges>
    <protectedRange sqref="A1" name="Range1_1"/>
  </protectedRanges>
  <mergeCells count="4">
    <mergeCell ref="A1:I1"/>
    <mergeCell ref="B2:C2"/>
    <mergeCell ref="D2:E2"/>
    <mergeCell ref="A38:E3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5"/>
  <sheetViews>
    <sheetView workbookViewId="0">
      <pane ySplit="3" topLeftCell="A4" activePane="bottomLeft" state="frozen"/>
      <selection pane="bottomLeft" activeCell="G183" sqref="G183"/>
    </sheetView>
  </sheetViews>
  <sheetFormatPr defaultRowHeight="15"/>
  <cols>
    <col min="3" max="3" width="23.140625" customWidth="1"/>
    <col min="5" max="5" width="39.7109375" customWidth="1"/>
    <col min="6" max="6" width="14.140625" customWidth="1"/>
    <col min="7" max="7" width="16.28515625" customWidth="1"/>
    <col min="8" max="8" width="16.85546875" customWidth="1"/>
    <col min="9" max="9" width="19.42578125" customWidth="1"/>
    <col min="12" max="12" width="18.85546875" style="56" customWidth="1"/>
  </cols>
  <sheetData>
    <row r="1" spans="1:12">
      <c r="A1" s="97" t="s">
        <v>235</v>
      </c>
      <c r="B1" s="97"/>
      <c r="C1" s="97"/>
      <c r="D1" s="97"/>
      <c r="E1" s="97"/>
      <c r="F1" s="97"/>
      <c r="G1" s="97"/>
      <c r="H1" s="97"/>
      <c r="I1" s="97"/>
    </row>
    <row r="2" spans="1:12">
      <c r="A2" s="97"/>
      <c r="B2" s="97"/>
      <c r="C2" s="97"/>
      <c r="D2" s="97"/>
      <c r="E2" s="97"/>
      <c r="F2" s="97"/>
      <c r="G2" s="97"/>
      <c r="H2" s="97"/>
      <c r="I2" s="97"/>
    </row>
    <row r="3" spans="1:12" ht="22.5">
      <c r="A3" s="75"/>
      <c r="B3" s="98" t="s">
        <v>1</v>
      </c>
      <c r="C3" s="99"/>
      <c r="D3" s="98" t="s">
        <v>2</v>
      </c>
      <c r="E3" s="99"/>
      <c r="F3" s="75" t="s">
        <v>3</v>
      </c>
      <c r="G3" s="75" t="s">
        <v>49</v>
      </c>
      <c r="H3" s="75" t="s">
        <v>50</v>
      </c>
      <c r="I3" s="75" t="s">
        <v>51</v>
      </c>
      <c r="L3" s="75" t="s">
        <v>226</v>
      </c>
    </row>
    <row r="4" spans="1:12" s="68" customFormat="1" ht="22.5">
      <c r="A4" s="42" t="s">
        <v>4</v>
      </c>
      <c r="B4" s="42" t="s">
        <v>5</v>
      </c>
      <c r="C4" s="43" t="s">
        <v>227</v>
      </c>
      <c r="D4" s="42" t="s">
        <v>7</v>
      </c>
      <c r="E4" s="43" t="s">
        <v>8</v>
      </c>
      <c r="F4" s="66">
        <f>БУЏЕТ!F4</f>
        <v>232900000</v>
      </c>
      <c r="G4" s="44">
        <f>SUM(G5:G9)</f>
        <v>293364764</v>
      </c>
      <c r="H4" s="44">
        <f>F4-G4</f>
        <v>-60464764</v>
      </c>
      <c r="I4" s="44">
        <f>G4/F4*100</f>
        <v>125.96168484328038</v>
      </c>
      <c r="L4" s="69">
        <f>SUM(F5:F9)</f>
        <v>296900000</v>
      </c>
    </row>
    <row r="5" spans="1:12" s="68" customFormat="1" ht="22.5">
      <c r="A5" s="11"/>
      <c r="B5" s="12" t="s">
        <v>5</v>
      </c>
      <c r="C5" s="13" t="s">
        <v>227</v>
      </c>
      <c r="D5" s="12" t="s">
        <v>52</v>
      </c>
      <c r="E5" s="54" t="s">
        <v>53</v>
      </c>
      <c r="F5" s="14">
        <v>159750000</v>
      </c>
      <c r="G5" s="15">
        <v>156817595</v>
      </c>
      <c r="H5" s="14">
        <f>F5-G5</f>
        <v>2932405</v>
      </c>
      <c r="I5" s="14"/>
      <c r="L5" s="70"/>
    </row>
    <row r="6" spans="1:12" s="68" customFormat="1" ht="22.5">
      <c r="A6" s="11"/>
      <c r="B6" s="12" t="s">
        <v>5</v>
      </c>
      <c r="C6" s="13" t="s">
        <v>227</v>
      </c>
      <c r="D6" s="12" t="s">
        <v>54</v>
      </c>
      <c r="E6" s="54" t="s">
        <v>55</v>
      </c>
      <c r="F6" s="14">
        <v>102000000</v>
      </c>
      <c r="G6" s="15">
        <v>101521823</v>
      </c>
      <c r="H6" s="14">
        <f t="shared" ref="H6:H9" si="0">F6-G6</f>
        <v>478177</v>
      </c>
      <c r="I6" s="14"/>
      <c r="L6" s="70"/>
    </row>
    <row r="7" spans="1:12" s="68" customFormat="1" ht="22.5">
      <c r="A7" s="11"/>
      <c r="B7" s="12" t="s">
        <v>5</v>
      </c>
      <c r="C7" s="13" t="s">
        <v>227</v>
      </c>
      <c r="D7" s="12" t="s">
        <v>56</v>
      </c>
      <c r="E7" s="54" t="s">
        <v>57</v>
      </c>
      <c r="F7" s="14">
        <v>9500000</v>
      </c>
      <c r="G7" s="15">
        <v>9467435</v>
      </c>
      <c r="H7" s="14">
        <f t="shared" si="0"/>
        <v>32565</v>
      </c>
      <c r="I7" s="14"/>
      <c r="L7" s="70"/>
    </row>
    <row r="8" spans="1:12" s="68" customFormat="1" ht="22.5">
      <c r="A8" s="11"/>
      <c r="B8" s="12" t="s">
        <v>5</v>
      </c>
      <c r="C8" s="13" t="s">
        <v>227</v>
      </c>
      <c r="D8" s="12" t="s">
        <v>58</v>
      </c>
      <c r="E8" s="16" t="s">
        <v>59</v>
      </c>
      <c r="F8" s="14">
        <v>25300000</v>
      </c>
      <c r="G8" s="15">
        <v>25223153</v>
      </c>
      <c r="H8" s="14">
        <f t="shared" si="0"/>
        <v>76847</v>
      </c>
      <c r="I8" s="14"/>
      <c r="L8" s="70"/>
    </row>
    <row r="9" spans="1:12" s="68" customFormat="1" ht="22.5">
      <c r="A9" s="11"/>
      <c r="B9" s="12">
        <v>20</v>
      </c>
      <c r="C9" s="13" t="s">
        <v>227</v>
      </c>
      <c r="D9" s="12">
        <v>401320</v>
      </c>
      <c r="E9" s="16" t="s">
        <v>60</v>
      </c>
      <c r="F9" s="14">
        <v>350000</v>
      </c>
      <c r="G9" s="15">
        <v>334758</v>
      </c>
      <c r="H9" s="14">
        <f t="shared" si="0"/>
        <v>15242</v>
      </c>
      <c r="I9" s="14"/>
      <c r="L9" s="70"/>
    </row>
    <row r="10" spans="1:12" s="68" customFormat="1" ht="22.5">
      <c r="A10" s="42" t="s">
        <v>4</v>
      </c>
      <c r="B10" s="42" t="s">
        <v>5</v>
      </c>
      <c r="C10" s="43" t="s">
        <v>227</v>
      </c>
      <c r="D10" s="42" t="s">
        <v>9</v>
      </c>
      <c r="E10" s="43" t="s">
        <v>61</v>
      </c>
      <c r="F10" s="65">
        <f>БУЏЕТ!F5</f>
        <v>90600000</v>
      </c>
      <c r="G10" s="44">
        <f>SUM(G11:G14)</f>
        <v>113962262</v>
      </c>
      <c r="H10" s="44">
        <f>F10-G10</f>
        <v>-23362262</v>
      </c>
      <c r="I10" s="44">
        <f>G10/F10*100</f>
        <v>125.78616114790286</v>
      </c>
      <c r="L10" s="69">
        <f>SUM(F11:F14)</f>
        <v>115600000</v>
      </c>
    </row>
    <row r="11" spans="1:12" s="68" customFormat="1" ht="22.5">
      <c r="A11" s="11"/>
      <c r="B11" s="12" t="s">
        <v>5</v>
      </c>
      <c r="C11" s="13" t="s">
        <v>227</v>
      </c>
      <c r="D11" s="12" t="s">
        <v>62</v>
      </c>
      <c r="E11" s="54" t="s">
        <v>63</v>
      </c>
      <c r="F11" s="14">
        <v>77600000</v>
      </c>
      <c r="G11" s="15">
        <v>76517352</v>
      </c>
      <c r="H11" s="14">
        <f>F11-G11</f>
        <v>1082648</v>
      </c>
      <c r="I11" s="14"/>
      <c r="L11" s="70"/>
    </row>
    <row r="12" spans="1:12" s="68" customFormat="1" ht="22.5">
      <c r="A12" s="11"/>
      <c r="B12" s="12" t="s">
        <v>5</v>
      </c>
      <c r="C12" s="13" t="s">
        <v>227</v>
      </c>
      <c r="D12" s="12" t="s">
        <v>64</v>
      </c>
      <c r="E12" s="54" t="s">
        <v>65</v>
      </c>
      <c r="F12" s="14">
        <v>30600000</v>
      </c>
      <c r="G12" s="15">
        <v>30525570</v>
      </c>
      <c r="H12" s="14">
        <f t="shared" ref="H12:H14" si="1">F12-G12</f>
        <v>74430</v>
      </c>
      <c r="I12" s="14"/>
      <c r="L12" s="70"/>
    </row>
    <row r="13" spans="1:12" s="68" customFormat="1" ht="22.5">
      <c r="A13" s="11"/>
      <c r="B13" s="12" t="s">
        <v>5</v>
      </c>
      <c r="C13" s="13" t="s">
        <v>227</v>
      </c>
      <c r="D13" s="12" t="s">
        <v>66</v>
      </c>
      <c r="E13" s="16" t="s">
        <v>67</v>
      </c>
      <c r="F13" s="14">
        <v>2500000</v>
      </c>
      <c r="G13" s="15">
        <v>2035091</v>
      </c>
      <c r="H13" s="14">
        <f t="shared" si="1"/>
        <v>464909</v>
      </c>
      <c r="I13" s="14"/>
      <c r="L13" s="70"/>
    </row>
    <row r="14" spans="1:12" s="68" customFormat="1" ht="22.5">
      <c r="A14" s="11"/>
      <c r="B14" s="12" t="s">
        <v>5</v>
      </c>
      <c r="C14" s="13" t="s">
        <v>227</v>
      </c>
      <c r="D14" s="12" t="s">
        <v>68</v>
      </c>
      <c r="E14" s="54" t="s">
        <v>69</v>
      </c>
      <c r="F14" s="14">
        <v>4900000</v>
      </c>
      <c r="G14" s="15">
        <v>4884249</v>
      </c>
      <c r="H14" s="14">
        <f t="shared" si="1"/>
        <v>15751</v>
      </c>
      <c r="I14" s="14"/>
      <c r="L14" s="70"/>
    </row>
    <row r="15" spans="1:12" s="68" customFormat="1" ht="22.5">
      <c r="A15" s="42">
        <v>630</v>
      </c>
      <c r="B15" s="45">
        <v>20</v>
      </c>
      <c r="C15" s="43" t="s">
        <v>227</v>
      </c>
      <c r="D15" s="45">
        <v>404</v>
      </c>
      <c r="E15" s="71" t="s">
        <v>12</v>
      </c>
      <c r="F15" s="64">
        <f>БУЏЕТ!F6</f>
        <v>3500000</v>
      </c>
      <c r="G15" s="44">
        <f>SUM(G16:G17)</f>
        <v>3013097</v>
      </c>
      <c r="H15" s="47">
        <f>F15-G15</f>
        <v>486903</v>
      </c>
      <c r="I15" s="47">
        <f>G15/F15*100</f>
        <v>86.08848571428571</v>
      </c>
      <c r="L15" s="69">
        <f>SUM(F16:F17)</f>
        <v>3500000</v>
      </c>
    </row>
    <row r="16" spans="1:12" s="68" customFormat="1" ht="22.5">
      <c r="A16" s="11"/>
      <c r="B16" s="12">
        <v>20</v>
      </c>
      <c r="C16" s="13" t="s">
        <v>227</v>
      </c>
      <c r="D16" s="12">
        <v>404110</v>
      </c>
      <c r="E16" s="54" t="s">
        <v>206</v>
      </c>
      <c r="F16" s="14">
        <v>3000000</v>
      </c>
      <c r="G16" s="15">
        <v>2660000</v>
      </c>
      <c r="H16" s="14">
        <f>F16-G16</f>
        <v>340000</v>
      </c>
      <c r="I16" s="14"/>
      <c r="L16" s="70"/>
    </row>
    <row r="17" spans="1:12" s="68" customFormat="1" ht="22.5">
      <c r="A17" s="18"/>
      <c r="B17" s="19">
        <v>20</v>
      </c>
      <c r="C17" s="13" t="s">
        <v>227</v>
      </c>
      <c r="D17" s="19">
        <v>404150</v>
      </c>
      <c r="E17" s="72" t="s">
        <v>70</v>
      </c>
      <c r="F17" s="20">
        <v>500000</v>
      </c>
      <c r="G17" s="21">
        <v>353097</v>
      </c>
      <c r="H17" s="14">
        <f>F17-G17</f>
        <v>146903</v>
      </c>
      <c r="I17" s="20"/>
      <c r="L17" s="70"/>
    </row>
    <row r="18" spans="1:12" s="68" customFormat="1" ht="22.5">
      <c r="A18" s="42" t="s">
        <v>4</v>
      </c>
      <c r="B18" s="48" t="s">
        <v>5</v>
      </c>
      <c r="C18" s="43" t="s">
        <v>227</v>
      </c>
      <c r="D18" s="48" t="s">
        <v>13</v>
      </c>
      <c r="E18" s="49" t="s">
        <v>14</v>
      </c>
      <c r="F18" s="63">
        <f>БУЏЕТ!F7</f>
        <v>37000000</v>
      </c>
      <c r="G18" s="50">
        <f>SUM(G19:G25)</f>
        <v>47061814</v>
      </c>
      <c r="H18" s="50">
        <f>F18-G18</f>
        <v>-10061814</v>
      </c>
      <c r="I18" s="50">
        <f>G18/F18*100</f>
        <v>127.1940918918919</v>
      </c>
      <c r="L18" s="69">
        <f>SUM(F19:F25)</f>
        <v>47097000</v>
      </c>
    </row>
    <row r="19" spans="1:12" s="68" customFormat="1" ht="22.5">
      <c r="A19" s="22"/>
      <c r="B19" s="12" t="s">
        <v>5</v>
      </c>
      <c r="C19" s="13" t="s">
        <v>227</v>
      </c>
      <c r="D19" s="12" t="s">
        <v>71</v>
      </c>
      <c r="E19" s="54" t="s">
        <v>72</v>
      </c>
      <c r="F19" s="14">
        <v>23300000</v>
      </c>
      <c r="G19" s="23">
        <v>23271882</v>
      </c>
      <c r="H19" s="14">
        <f>F19-G19</f>
        <v>28118</v>
      </c>
      <c r="I19" s="14"/>
      <c r="L19" s="70"/>
    </row>
    <row r="20" spans="1:12" s="68" customFormat="1" ht="22.5">
      <c r="A20" s="22"/>
      <c r="B20" s="12" t="s">
        <v>5</v>
      </c>
      <c r="C20" s="13" t="s">
        <v>227</v>
      </c>
      <c r="D20" s="12" t="s">
        <v>73</v>
      </c>
      <c r="E20" s="54" t="s">
        <v>74</v>
      </c>
      <c r="F20" s="14">
        <v>386000</v>
      </c>
      <c r="G20" s="23">
        <v>385729</v>
      </c>
      <c r="H20" s="14">
        <f t="shared" ref="H20:H25" si="2">F20-G20</f>
        <v>271</v>
      </c>
      <c r="I20" s="14"/>
      <c r="L20" s="70"/>
    </row>
    <row r="21" spans="1:12" s="68" customFormat="1" ht="22.5">
      <c r="A21" s="22"/>
      <c r="B21" s="12" t="s">
        <v>5</v>
      </c>
      <c r="C21" s="13" t="s">
        <v>227</v>
      </c>
      <c r="D21" s="12">
        <v>420140</v>
      </c>
      <c r="E21" s="54" t="s">
        <v>75</v>
      </c>
      <c r="F21" s="14">
        <v>0</v>
      </c>
      <c r="G21" s="23"/>
      <c r="H21" s="14">
        <f t="shared" si="2"/>
        <v>0</v>
      </c>
      <c r="I21" s="14"/>
      <c r="L21" s="70"/>
    </row>
    <row r="22" spans="1:12" s="68" customFormat="1" ht="22.5">
      <c r="A22" s="22"/>
      <c r="B22" s="12" t="s">
        <v>5</v>
      </c>
      <c r="C22" s="13" t="s">
        <v>227</v>
      </c>
      <c r="D22" s="12" t="s">
        <v>76</v>
      </c>
      <c r="E22" s="54" t="s">
        <v>77</v>
      </c>
      <c r="F22" s="14">
        <v>3916000</v>
      </c>
      <c r="G22" s="73">
        <v>3915891</v>
      </c>
      <c r="H22" s="14">
        <f t="shared" si="2"/>
        <v>109</v>
      </c>
      <c r="I22" s="14"/>
      <c r="L22" s="70"/>
    </row>
    <row r="23" spans="1:12" s="68" customFormat="1" ht="22.5">
      <c r="A23" s="22"/>
      <c r="B23" s="12" t="s">
        <v>5</v>
      </c>
      <c r="C23" s="13" t="s">
        <v>227</v>
      </c>
      <c r="D23" s="12" t="s">
        <v>78</v>
      </c>
      <c r="E23" s="54" t="s">
        <v>79</v>
      </c>
      <c r="F23" s="14">
        <v>8731000</v>
      </c>
      <c r="G23" s="73">
        <v>8730643</v>
      </c>
      <c r="H23" s="14">
        <f t="shared" si="2"/>
        <v>357</v>
      </c>
      <c r="I23" s="14"/>
      <c r="L23" s="70"/>
    </row>
    <row r="24" spans="1:12" s="68" customFormat="1" ht="22.5">
      <c r="A24" s="22"/>
      <c r="B24" s="12" t="s">
        <v>5</v>
      </c>
      <c r="C24" s="13" t="s">
        <v>227</v>
      </c>
      <c r="D24" s="12" t="s">
        <v>80</v>
      </c>
      <c r="E24" s="54" t="s">
        <v>81</v>
      </c>
      <c r="F24" s="14">
        <v>9304000</v>
      </c>
      <c r="G24" s="73">
        <v>9303696</v>
      </c>
      <c r="H24" s="14">
        <f t="shared" si="2"/>
        <v>304</v>
      </c>
      <c r="I24" s="14"/>
      <c r="L24" s="70"/>
    </row>
    <row r="25" spans="1:12" s="68" customFormat="1" ht="22.5">
      <c r="A25" s="22"/>
      <c r="B25" s="12" t="s">
        <v>5</v>
      </c>
      <c r="C25" s="13" t="s">
        <v>227</v>
      </c>
      <c r="D25" s="12" t="s">
        <v>82</v>
      </c>
      <c r="E25" s="54" t="s">
        <v>83</v>
      </c>
      <c r="F25" s="14">
        <v>1460000</v>
      </c>
      <c r="G25" s="73">
        <v>1453973</v>
      </c>
      <c r="H25" s="14">
        <f t="shared" si="2"/>
        <v>6027</v>
      </c>
      <c r="I25" s="14"/>
      <c r="L25" s="70"/>
    </row>
    <row r="26" spans="1:12" s="68" customFormat="1" ht="22.5">
      <c r="A26" s="48" t="s">
        <v>4</v>
      </c>
      <c r="B26" s="48" t="s">
        <v>5</v>
      </c>
      <c r="C26" s="43" t="s">
        <v>227</v>
      </c>
      <c r="D26" s="48" t="s">
        <v>15</v>
      </c>
      <c r="E26" s="49" t="s">
        <v>16</v>
      </c>
      <c r="F26" s="63">
        <f>БУЏЕТ!F8</f>
        <v>60000000</v>
      </c>
      <c r="G26" s="50">
        <f>SUM(G27:G38)</f>
        <v>37784375</v>
      </c>
      <c r="H26" s="50">
        <f>F26-G26</f>
        <v>22215625</v>
      </c>
      <c r="I26" s="50">
        <f>G26/F26*100</f>
        <v>62.973958333333336</v>
      </c>
      <c r="L26" s="69">
        <f>SUM(F27:F38)</f>
        <v>38600000</v>
      </c>
    </row>
    <row r="27" spans="1:12" s="68" customFormat="1" ht="22.5">
      <c r="A27" s="24"/>
      <c r="B27" s="12" t="s">
        <v>5</v>
      </c>
      <c r="C27" s="13" t="s">
        <v>227</v>
      </c>
      <c r="D27" s="12" t="s">
        <v>84</v>
      </c>
      <c r="E27" s="13" t="s">
        <v>85</v>
      </c>
      <c r="F27" s="14">
        <v>18260000</v>
      </c>
      <c r="G27" s="86">
        <v>17164213</v>
      </c>
      <c r="H27" s="14">
        <f>F27-G27</f>
        <v>1095787</v>
      </c>
      <c r="I27" s="14"/>
      <c r="L27" s="70"/>
    </row>
    <row r="28" spans="1:12" s="68" customFormat="1" ht="22.5">
      <c r="A28" s="24"/>
      <c r="B28" s="12" t="s">
        <v>5</v>
      </c>
      <c r="C28" s="13" t="s">
        <v>227</v>
      </c>
      <c r="D28" s="12" t="s">
        <v>86</v>
      </c>
      <c r="E28" s="13" t="s">
        <v>87</v>
      </c>
      <c r="F28" s="14">
        <v>1370000</v>
      </c>
      <c r="G28" s="86">
        <v>1362195</v>
      </c>
      <c r="H28" s="14">
        <f t="shared" ref="H28:H38" si="3">F28-G28</f>
        <v>7805</v>
      </c>
      <c r="I28" s="14"/>
      <c r="L28" s="70"/>
    </row>
    <row r="29" spans="1:12" s="68" customFormat="1" ht="22.5">
      <c r="A29" s="24"/>
      <c r="B29" s="12" t="s">
        <v>5</v>
      </c>
      <c r="C29" s="13" t="s">
        <v>227</v>
      </c>
      <c r="D29" s="12" t="s">
        <v>88</v>
      </c>
      <c r="E29" s="13" t="s">
        <v>89</v>
      </c>
      <c r="F29" s="14">
        <v>300000</v>
      </c>
      <c r="G29" s="86">
        <v>695016</v>
      </c>
      <c r="H29" s="14">
        <f t="shared" si="3"/>
        <v>-395016</v>
      </c>
      <c r="I29" s="14"/>
      <c r="L29" s="70"/>
    </row>
    <row r="30" spans="1:12" s="68" customFormat="1" ht="22.5">
      <c r="A30" s="24"/>
      <c r="B30" s="12" t="s">
        <v>5</v>
      </c>
      <c r="C30" s="13" t="s">
        <v>227</v>
      </c>
      <c r="D30" s="12" t="s">
        <v>90</v>
      </c>
      <c r="E30" s="13" t="s">
        <v>91</v>
      </c>
      <c r="F30" s="14">
        <v>200000</v>
      </c>
      <c r="G30" s="86">
        <v>199376</v>
      </c>
      <c r="H30" s="14">
        <f t="shared" si="3"/>
        <v>624</v>
      </c>
      <c r="I30" s="14"/>
      <c r="L30" s="70"/>
    </row>
    <row r="31" spans="1:12" s="68" customFormat="1" ht="22.5">
      <c r="A31" s="24"/>
      <c r="B31" s="12" t="s">
        <v>5</v>
      </c>
      <c r="C31" s="13" t="s">
        <v>227</v>
      </c>
      <c r="D31" s="12" t="s">
        <v>92</v>
      </c>
      <c r="E31" s="13" t="s">
        <v>93</v>
      </c>
      <c r="F31" s="14">
        <v>10700000</v>
      </c>
      <c r="G31" s="86">
        <v>10608125</v>
      </c>
      <c r="H31" s="14">
        <f t="shared" si="3"/>
        <v>91875</v>
      </c>
      <c r="I31" s="14"/>
      <c r="L31" s="70"/>
    </row>
    <row r="32" spans="1:12" s="68" customFormat="1" ht="22.5">
      <c r="A32" s="24"/>
      <c r="B32" s="12" t="s">
        <v>5</v>
      </c>
      <c r="C32" s="13" t="s">
        <v>227</v>
      </c>
      <c r="D32" s="12" t="s">
        <v>94</v>
      </c>
      <c r="E32" s="13" t="s">
        <v>95</v>
      </c>
      <c r="F32" s="14">
        <v>46000</v>
      </c>
      <c r="G32" s="86">
        <v>45954</v>
      </c>
      <c r="H32" s="14">
        <f t="shared" si="3"/>
        <v>46</v>
      </c>
      <c r="I32" s="14"/>
      <c r="L32" s="70"/>
    </row>
    <row r="33" spans="1:12" s="68" customFormat="1" ht="22.5">
      <c r="A33" s="24"/>
      <c r="B33" s="12" t="s">
        <v>5</v>
      </c>
      <c r="C33" s="13" t="s">
        <v>227</v>
      </c>
      <c r="D33" s="12" t="s">
        <v>96</v>
      </c>
      <c r="E33" s="13" t="s">
        <v>97</v>
      </c>
      <c r="F33" s="14">
        <v>4880000</v>
      </c>
      <c r="G33" s="86">
        <v>4872074</v>
      </c>
      <c r="H33" s="14">
        <f t="shared" si="3"/>
        <v>7926</v>
      </c>
      <c r="I33" s="14"/>
      <c r="L33" s="70"/>
    </row>
    <row r="34" spans="1:12" s="68" customFormat="1" ht="22.5">
      <c r="A34" s="24"/>
      <c r="B34" s="12" t="s">
        <v>5</v>
      </c>
      <c r="C34" s="13" t="s">
        <v>227</v>
      </c>
      <c r="D34" s="12" t="s">
        <v>98</v>
      </c>
      <c r="E34" s="13" t="s">
        <v>99</v>
      </c>
      <c r="F34" s="14">
        <v>1740000</v>
      </c>
      <c r="G34" s="86">
        <v>1735066</v>
      </c>
      <c r="H34" s="14">
        <f t="shared" si="3"/>
        <v>4934</v>
      </c>
      <c r="I34" s="14"/>
      <c r="L34" s="70"/>
    </row>
    <row r="35" spans="1:12" s="68" customFormat="1" ht="22.5">
      <c r="A35" s="24"/>
      <c r="B35" s="12" t="s">
        <v>5</v>
      </c>
      <c r="C35" s="13" t="s">
        <v>227</v>
      </c>
      <c r="D35" s="12" t="s">
        <v>100</v>
      </c>
      <c r="E35" s="13" t="s">
        <v>101</v>
      </c>
      <c r="F35" s="14">
        <v>1050000</v>
      </c>
      <c r="G35" s="86">
        <v>1049714</v>
      </c>
      <c r="H35" s="14">
        <f t="shared" si="3"/>
        <v>286</v>
      </c>
      <c r="I35" s="14"/>
      <c r="L35" s="70"/>
    </row>
    <row r="36" spans="1:12" s="68" customFormat="1" ht="22.5">
      <c r="A36" s="24"/>
      <c r="B36" s="12" t="s">
        <v>5</v>
      </c>
      <c r="C36" s="13" t="s">
        <v>227</v>
      </c>
      <c r="D36" s="12" t="s">
        <v>102</v>
      </c>
      <c r="E36" s="13" t="s">
        <v>103</v>
      </c>
      <c r="F36" s="14">
        <v>35000</v>
      </c>
      <c r="G36" s="86">
        <v>34642</v>
      </c>
      <c r="H36" s="14">
        <f t="shared" si="3"/>
        <v>358</v>
      </c>
      <c r="I36" s="14"/>
      <c r="L36" s="70"/>
    </row>
    <row r="37" spans="1:12" s="68" customFormat="1" ht="22.5">
      <c r="A37" s="24"/>
      <c r="B37" s="12" t="s">
        <v>5</v>
      </c>
      <c r="C37" s="13" t="s">
        <v>227</v>
      </c>
      <c r="D37" s="12" t="s">
        <v>104</v>
      </c>
      <c r="E37" s="13" t="s">
        <v>105</v>
      </c>
      <c r="F37" s="14">
        <v>0</v>
      </c>
      <c r="G37" s="86"/>
      <c r="H37" s="14">
        <f t="shared" si="3"/>
        <v>0</v>
      </c>
      <c r="I37" s="14"/>
      <c r="L37" s="70"/>
    </row>
    <row r="38" spans="1:12" s="68" customFormat="1" ht="22.5">
      <c r="A38" s="24"/>
      <c r="B38" s="12" t="s">
        <v>5</v>
      </c>
      <c r="C38" s="13" t="s">
        <v>227</v>
      </c>
      <c r="D38" s="12" t="s">
        <v>106</v>
      </c>
      <c r="E38" s="13" t="s">
        <v>107</v>
      </c>
      <c r="F38" s="14">
        <v>19000</v>
      </c>
      <c r="G38" s="23">
        <v>18000</v>
      </c>
      <c r="H38" s="14">
        <f t="shared" si="3"/>
        <v>1000</v>
      </c>
      <c r="I38" s="14"/>
      <c r="L38" s="70"/>
    </row>
    <row r="39" spans="1:12" s="68" customFormat="1" ht="22.5">
      <c r="A39" s="48" t="s">
        <v>4</v>
      </c>
      <c r="B39" s="48" t="s">
        <v>5</v>
      </c>
      <c r="C39" s="43" t="s">
        <v>227</v>
      </c>
      <c r="D39" s="48" t="s">
        <v>17</v>
      </c>
      <c r="E39" s="49" t="s">
        <v>18</v>
      </c>
      <c r="F39" s="63">
        <f>БУЏЕТ!F9</f>
        <v>8000000</v>
      </c>
      <c r="G39" s="50">
        <f>SUM(G40:G51)</f>
        <v>7750187</v>
      </c>
      <c r="H39" s="50">
        <f>F39-G39</f>
        <v>249813</v>
      </c>
      <c r="I39" s="50">
        <f>G39/F39*100</f>
        <v>96.87733750000001</v>
      </c>
      <c r="L39" s="69">
        <f>SUM(F40:F51)</f>
        <v>8500000</v>
      </c>
    </row>
    <row r="40" spans="1:12" s="68" customFormat="1" ht="22.5">
      <c r="A40" s="24"/>
      <c r="B40" s="12" t="s">
        <v>5</v>
      </c>
      <c r="C40" s="13" t="s">
        <v>227</v>
      </c>
      <c r="D40" s="12" t="s">
        <v>108</v>
      </c>
      <c r="E40" s="13" t="s">
        <v>109</v>
      </c>
      <c r="F40" s="14">
        <v>309500</v>
      </c>
      <c r="G40" s="23">
        <v>294781</v>
      </c>
      <c r="H40" s="14">
        <f>F40-G40</f>
        <v>14719</v>
      </c>
      <c r="I40" s="14"/>
      <c r="L40" s="70"/>
    </row>
    <row r="41" spans="1:12" s="68" customFormat="1" ht="22.5">
      <c r="A41" s="24"/>
      <c r="B41" s="12" t="s">
        <v>5</v>
      </c>
      <c r="C41" s="13" t="s">
        <v>227</v>
      </c>
      <c r="D41" s="12" t="s">
        <v>110</v>
      </c>
      <c r="E41" s="13" t="s">
        <v>111</v>
      </c>
      <c r="F41" s="14">
        <v>590000</v>
      </c>
      <c r="G41" s="23">
        <v>587093</v>
      </c>
      <c r="H41" s="14">
        <f t="shared" ref="H41:H51" si="4">F41-G41</f>
        <v>2907</v>
      </c>
      <c r="I41" s="14"/>
      <c r="L41" s="70"/>
    </row>
    <row r="42" spans="1:12" s="68" customFormat="1" ht="22.5">
      <c r="A42" s="24"/>
      <c r="B42" s="12" t="s">
        <v>5</v>
      </c>
      <c r="C42" s="13" t="s">
        <v>227</v>
      </c>
      <c r="D42" s="12" t="s">
        <v>112</v>
      </c>
      <c r="E42" s="13" t="s">
        <v>113</v>
      </c>
      <c r="F42" s="14">
        <v>2880000</v>
      </c>
      <c r="G42" s="23">
        <v>2873645</v>
      </c>
      <c r="H42" s="14">
        <f t="shared" si="4"/>
        <v>6355</v>
      </c>
      <c r="I42" s="14"/>
      <c r="L42" s="70"/>
    </row>
    <row r="43" spans="1:12" s="68" customFormat="1" ht="22.5">
      <c r="A43" s="24"/>
      <c r="B43" s="12" t="s">
        <v>5</v>
      </c>
      <c r="C43" s="13" t="s">
        <v>227</v>
      </c>
      <c r="D43" s="12" t="s">
        <v>114</v>
      </c>
      <c r="E43" s="13" t="s">
        <v>115</v>
      </c>
      <c r="F43" s="14">
        <v>1200000</v>
      </c>
      <c r="G43" s="23">
        <v>1173895</v>
      </c>
      <c r="H43" s="14">
        <f t="shared" si="4"/>
        <v>26105</v>
      </c>
      <c r="I43" s="14"/>
      <c r="L43" s="70"/>
    </row>
    <row r="44" spans="1:12" s="68" customFormat="1" ht="22.5">
      <c r="A44" s="24"/>
      <c r="B44" s="12">
        <v>20</v>
      </c>
      <c r="C44" s="13" t="s">
        <v>227</v>
      </c>
      <c r="D44" s="12">
        <v>423310</v>
      </c>
      <c r="E44" s="13" t="s">
        <v>116</v>
      </c>
      <c r="F44" s="14">
        <v>600000</v>
      </c>
      <c r="G44" s="23">
        <v>561849</v>
      </c>
      <c r="H44" s="14">
        <f t="shared" si="4"/>
        <v>38151</v>
      </c>
      <c r="I44" s="14"/>
      <c r="L44" s="70"/>
    </row>
    <row r="45" spans="1:12" s="68" customFormat="1" ht="22.5">
      <c r="A45" s="24"/>
      <c r="B45" s="12">
        <v>20</v>
      </c>
      <c r="C45" s="13" t="s">
        <v>227</v>
      </c>
      <c r="D45" s="12">
        <v>423320</v>
      </c>
      <c r="E45" s="13" t="s">
        <v>117</v>
      </c>
      <c r="F45" s="14">
        <v>10000</v>
      </c>
      <c r="G45" s="23"/>
      <c r="H45" s="14">
        <f t="shared" si="4"/>
        <v>10000</v>
      </c>
      <c r="I45" s="14"/>
      <c r="L45" s="70"/>
    </row>
    <row r="46" spans="1:12" s="68" customFormat="1" ht="22.5">
      <c r="A46" s="24"/>
      <c r="B46" s="12" t="s">
        <v>5</v>
      </c>
      <c r="C46" s="13" t="s">
        <v>227</v>
      </c>
      <c r="D46" s="12">
        <v>423510</v>
      </c>
      <c r="E46" s="13" t="s">
        <v>118</v>
      </c>
      <c r="F46" s="14">
        <v>47500</v>
      </c>
      <c r="G46" s="23">
        <v>47452</v>
      </c>
      <c r="H46" s="14">
        <f t="shared" si="4"/>
        <v>48</v>
      </c>
      <c r="I46" s="14"/>
      <c r="L46" s="70"/>
    </row>
    <row r="47" spans="1:12" s="68" customFormat="1" ht="22.5">
      <c r="A47" s="24"/>
      <c r="B47" s="12" t="s">
        <v>5</v>
      </c>
      <c r="C47" s="13" t="s">
        <v>227</v>
      </c>
      <c r="D47" s="12" t="s">
        <v>119</v>
      </c>
      <c r="E47" s="13" t="s">
        <v>120</v>
      </c>
      <c r="F47" s="14">
        <v>724000</v>
      </c>
      <c r="G47" s="23">
        <v>723005</v>
      </c>
      <c r="H47" s="14">
        <f t="shared" si="4"/>
        <v>995</v>
      </c>
      <c r="I47" s="14"/>
      <c r="L47" s="70"/>
    </row>
    <row r="48" spans="1:12" s="68" customFormat="1" ht="22.5">
      <c r="A48" s="24"/>
      <c r="B48" s="12">
        <v>20</v>
      </c>
      <c r="C48" s="13" t="s">
        <v>227</v>
      </c>
      <c r="D48" s="12">
        <v>423720</v>
      </c>
      <c r="E48" s="13" t="s">
        <v>121</v>
      </c>
      <c r="F48" s="14">
        <v>750000</v>
      </c>
      <c r="G48" s="23">
        <v>670901</v>
      </c>
      <c r="H48" s="14">
        <f t="shared" si="4"/>
        <v>79099</v>
      </c>
      <c r="I48" s="14"/>
      <c r="L48" s="70"/>
    </row>
    <row r="49" spans="1:12" s="68" customFormat="1" ht="22.5">
      <c r="A49" s="24"/>
      <c r="B49" s="12" t="s">
        <v>5</v>
      </c>
      <c r="C49" s="13" t="s">
        <v>227</v>
      </c>
      <c r="D49" s="12">
        <v>423810</v>
      </c>
      <c r="E49" s="13" t="s">
        <v>122</v>
      </c>
      <c r="F49" s="14">
        <v>110000</v>
      </c>
      <c r="G49" s="23">
        <v>106122</v>
      </c>
      <c r="H49" s="14">
        <f t="shared" si="4"/>
        <v>3878</v>
      </c>
      <c r="I49" s="14"/>
      <c r="L49" s="70"/>
    </row>
    <row r="50" spans="1:12" s="68" customFormat="1" ht="22.5">
      <c r="A50" s="24"/>
      <c r="B50" s="12" t="s">
        <v>5</v>
      </c>
      <c r="C50" s="13" t="s">
        <v>227</v>
      </c>
      <c r="D50" s="12" t="s">
        <v>123</v>
      </c>
      <c r="E50" s="13" t="s">
        <v>124</v>
      </c>
      <c r="F50" s="14">
        <v>983000</v>
      </c>
      <c r="G50" s="23">
        <v>415500</v>
      </c>
      <c r="H50" s="14">
        <f t="shared" si="4"/>
        <v>567500</v>
      </c>
      <c r="I50" s="14"/>
      <c r="L50" s="70"/>
    </row>
    <row r="51" spans="1:12" s="68" customFormat="1" ht="22.5">
      <c r="A51" s="24"/>
      <c r="B51" s="12" t="s">
        <v>5</v>
      </c>
      <c r="C51" s="13" t="s">
        <v>227</v>
      </c>
      <c r="D51" s="12" t="s">
        <v>125</v>
      </c>
      <c r="E51" s="13" t="s">
        <v>126</v>
      </c>
      <c r="F51" s="14">
        <v>296000</v>
      </c>
      <c r="G51" s="74">
        <v>295944</v>
      </c>
      <c r="H51" s="14">
        <f t="shared" si="4"/>
        <v>56</v>
      </c>
      <c r="I51" s="14"/>
      <c r="L51" s="70"/>
    </row>
    <row r="52" spans="1:12" s="68" customFormat="1" ht="22.5">
      <c r="A52" s="48" t="s">
        <v>4</v>
      </c>
      <c r="B52" s="48" t="s">
        <v>5</v>
      </c>
      <c r="C52" s="43" t="s">
        <v>227</v>
      </c>
      <c r="D52" s="48" t="s">
        <v>19</v>
      </c>
      <c r="E52" s="49" t="s">
        <v>20</v>
      </c>
      <c r="F52" s="63">
        <f>БУЏЕТ!F10</f>
        <v>14000000</v>
      </c>
      <c r="G52" s="50">
        <f>SUM(G53:G59)</f>
        <v>12449603</v>
      </c>
      <c r="H52" s="50">
        <f>F52-G52</f>
        <v>1550397</v>
      </c>
      <c r="I52" s="50">
        <f>G52/F52*100</f>
        <v>88.925735714285707</v>
      </c>
      <c r="L52" s="69">
        <f>SUM(F53:F59)</f>
        <v>14000000</v>
      </c>
    </row>
    <row r="53" spans="1:12" s="68" customFormat="1" ht="22.5">
      <c r="A53" s="22"/>
      <c r="B53" s="12" t="s">
        <v>5</v>
      </c>
      <c r="C53" s="13" t="s">
        <v>227</v>
      </c>
      <c r="D53" s="12" t="s">
        <v>127</v>
      </c>
      <c r="E53" s="13" t="s">
        <v>128</v>
      </c>
      <c r="F53" s="14">
        <v>250000</v>
      </c>
      <c r="G53" s="25">
        <v>247183</v>
      </c>
      <c r="H53" s="14">
        <f>F53-G53</f>
        <v>2817</v>
      </c>
      <c r="I53" s="14"/>
      <c r="L53" s="70"/>
    </row>
    <row r="54" spans="1:12" s="68" customFormat="1" ht="22.5">
      <c r="A54" s="22"/>
      <c r="B54" s="12" t="s">
        <v>5</v>
      </c>
      <c r="C54" s="13" t="s">
        <v>227</v>
      </c>
      <c r="D54" s="12" t="s">
        <v>129</v>
      </c>
      <c r="E54" s="13" t="s">
        <v>130</v>
      </c>
      <c r="F54" s="14">
        <v>5943000</v>
      </c>
      <c r="G54" s="25">
        <v>4443325</v>
      </c>
      <c r="H54" s="14">
        <f t="shared" ref="H54:H59" si="5">F54-G54</f>
        <v>1499675</v>
      </c>
      <c r="I54" s="14"/>
      <c r="L54" s="70"/>
    </row>
    <row r="55" spans="1:12" s="68" customFormat="1" ht="22.5">
      <c r="A55" s="22"/>
      <c r="B55" s="12" t="s">
        <v>5</v>
      </c>
      <c r="C55" s="13" t="s">
        <v>227</v>
      </c>
      <c r="D55" s="12" t="s">
        <v>131</v>
      </c>
      <c r="E55" s="13" t="s">
        <v>132</v>
      </c>
      <c r="F55" s="14">
        <v>350000</v>
      </c>
      <c r="G55" s="25">
        <v>346116</v>
      </c>
      <c r="H55" s="14">
        <f t="shared" si="5"/>
        <v>3884</v>
      </c>
      <c r="I55" s="14"/>
      <c r="L55" s="70"/>
    </row>
    <row r="56" spans="1:12" s="68" customFormat="1" ht="22.5">
      <c r="A56" s="22"/>
      <c r="B56" s="12" t="s">
        <v>5</v>
      </c>
      <c r="C56" s="13" t="s">
        <v>227</v>
      </c>
      <c r="D56" s="12" t="s">
        <v>133</v>
      </c>
      <c r="E56" s="13" t="s">
        <v>134</v>
      </c>
      <c r="F56" s="14">
        <v>700000</v>
      </c>
      <c r="G56" s="25">
        <v>671262</v>
      </c>
      <c r="H56" s="14">
        <f t="shared" si="5"/>
        <v>28738</v>
      </c>
      <c r="I56" s="14"/>
      <c r="L56" s="70"/>
    </row>
    <row r="57" spans="1:12" s="68" customFormat="1" ht="22.5">
      <c r="A57" s="22"/>
      <c r="B57" s="12" t="s">
        <v>5</v>
      </c>
      <c r="C57" s="13" t="s">
        <v>227</v>
      </c>
      <c r="D57" s="12" t="s">
        <v>135</v>
      </c>
      <c r="E57" s="13" t="s">
        <v>136</v>
      </c>
      <c r="F57" s="14">
        <v>4200000</v>
      </c>
      <c r="G57" s="25">
        <v>4185890</v>
      </c>
      <c r="H57" s="14">
        <f t="shared" si="5"/>
        <v>14110</v>
      </c>
      <c r="I57" s="14"/>
      <c r="L57" s="70"/>
    </row>
    <row r="58" spans="1:12" s="68" customFormat="1" ht="22.5">
      <c r="A58" s="22"/>
      <c r="B58" s="12" t="s">
        <v>5</v>
      </c>
      <c r="C58" s="13" t="s">
        <v>227</v>
      </c>
      <c r="D58" s="12" t="s">
        <v>137</v>
      </c>
      <c r="E58" s="13" t="s">
        <v>138</v>
      </c>
      <c r="F58" s="14">
        <v>545000</v>
      </c>
      <c r="G58" s="25">
        <v>544202</v>
      </c>
      <c r="H58" s="14">
        <f t="shared" si="5"/>
        <v>798</v>
      </c>
      <c r="I58" s="14"/>
      <c r="L58" s="70"/>
    </row>
    <row r="59" spans="1:12" s="68" customFormat="1" ht="22.5">
      <c r="A59" s="22"/>
      <c r="B59" s="12" t="s">
        <v>5</v>
      </c>
      <c r="C59" s="13" t="s">
        <v>227</v>
      </c>
      <c r="D59" s="12" t="s">
        <v>139</v>
      </c>
      <c r="E59" s="13" t="s">
        <v>140</v>
      </c>
      <c r="F59" s="14">
        <v>2012000</v>
      </c>
      <c r="G59" s="74">
        <v>2011625</v>
      </c>
      <c r="H59" s="14">
        <f t="shared" si="5"/>
        <v>375</v>
      </c>
      <c r="I59" s="14"/>
      <c r="L59" s="70"/>
    </row>
    <row r="60" spans="1:12" s="68" customFormat="1" ht="22.5">
      <c r="A60" s="48" t="s">
        <v>4</v>
      </c>
      <c r="B60" s="48" t="s">
        <v>5</v>
      </c>
      <c r="C60" s="43" t="s">
        <v>227</v>
      </c>
      <c r="D60" s="48" t="s">
        <v>21</v>
      </c>
      <c r="E60" s="49" t="s">
        <v>22</v>
      </c>
      <c r="F60" s="63">
        <f>БУЏЕТ!F11</f>
        <v>7400000</v>
      </c>
      <c r="G60" s="50">
        <f>SUM(G61:G75)</f>
        <v>9318144</v>
      </c>
      <c r="H60" s="50">
        <f>F60-G60</f>
        <v>-1918144</v>
      </c>
      <c r="I60" s="50">
        <f>G60/F60*100</f>
        <v>125.92086486486487</v>
      </c>
      <c r="L60" s="69">
        <f>SUM(F61:F75)</f>
        <v>10400000</v>
      </c>
    </row>
    <row r="61" spans="1:12" s="68" customFormat="1" ht="22.5">
      <c r="A61" s="22"/>
      <c r="B61" s="12" t="s">
        <v>5</v>
      </c>
      <c r="C61" s="13" t="s">
        <v>227</v>
      </c>
      <c r="D61" s="12">
        <v>425130</v>
      </c>
      <c r="E61" s="13" t="s">
        <v>141</v>
      </c>
      <c r="F61" s="14">
        <v>3446000</v>
      </c>
      <c r="G61" s="25">
        <v>3063446</v>
      </c>
      <c r="H61" s="14">
        <f>F61-G61</f>
        <v>382554</v>
      </c>
      <c r="I61" s="14"/>
      <c r="L61" s="70"/>
    </row>
    <row r="62" spans="1:12" s="68" customFormat="1" ht="22.5">
      <c r="A62" s="22"/>
      <c r="B62" s="12" t="s">
        <v>5</v>
      </c>
      <c r="C62" s="13" t="s">
        <v>227</v>
      </c>
      <c r="D62" s="12" t="s">
        <v>142</v>
      </c>
      <c r="E62" s="13" t="s">
        <v>207</v>
      </c>
      <c r="F62" s="14">
        <v>91000</v>
      </c>
      <c r="G62" s="25">
        <v>90558</v>
      </c>
      <c r="H62" s="14">
        <f t="shared" ref="H62:H75" si="6">F62-G62</f>
        <v>442</v>
      </c>
      <c r="I62" s="14"/>
      <c r="L62" s="70"/>
    </row>
    <row r="63" spans="1:12" s="68" customFormat="1" ht="22.5">
      <c r="A63" s="22"/>
      <c r="B63" s="12" t="s">
        <v>5</v>
      </c>
      <c r="C63" s="13" t="s">
        <v>227</v>
      </c>
      <c r="D63" s="12" t="s">
        <v>143</v>
      </c>
      <c r="E63" s="13" t="s">
        <v>144</v>
      </c>
      <c r="F63" s="14">
        <v>320000</v>
      </c>
      <c r="G63" s="23">
        <v>319348</v>
      </c>
      <c r="H63" s="14">
        <f t="shared" si="6"/>
        <v>652</v>
      </c>
      <c r="I63" s="14"/>
      <c r="L63" s="70"/>
    </row>
    <row r="64" spans="1:12" s="68" customFormat="1" ht="22.5">
      <c r="A64" s="22"/>
      <c r="B64" s="12" t="s">
        <v>5</v>
      </c>
      <c r="C64" s="13" t="s">
        <v>227</v>
      </c>
      <c r="D64" s="12" t="s">
        <v>145</v>
      </c>
      <c r="E64" s="13" t="s">
        <v>146</v>
      </c>
      <c r="F64" s="14">
        <v>138000</v>
      </c>
      <c r="G64" s="25">
        <v>136248</v>
      </c>
      <c r="H64" s="14">
        <f t="shared" si="6"/>
        <v>1752</v>
      </c>
      <c r="I64" s="14"/>
      <c r="L64" s="70"/>
    </row>
    <row r="65" spans="1:12" s="68" customFormat="1" ht="22.5">
      <c r="A65" s="22"/>
      <c r="B65" s="12" t="s">
        <v>5</v>
      </c>
      <c r="C65" s="13" t="s">
        <v>227</v>
      </c>
      <c r="D65" s="12" t="s">
        <v>147</v>
      </c>
      <c r="E65" s="54" t="s">
        <v>148</v>
      </c>
      <c r="F65" s="14">
        <v>200000</v>
      </c>
      <c r="G65" s="25">
        <v>195543</v>
      </c>
      <c r="H65" s="14">
        <f t="shared" si="6"/>
        <v>4457</v>
      </c>
      <c r="I65" s="14"/>
      <c r="L65" s="70"/>
    </row>
    <row r="66" spans="1:12" s="68" customFormat="1" ht="22.5">
      <c r="A66" s="22"/>
      <c r="B66" s="12" t="s">
        <v>5</v>
      </c>
      <c r="C66" s="13" t="s">
        <v>227</v>
      </c>
      <c r="D66" s="12" t="s">
        <v>149</v>
      </c>
      <c r="E66" s="54" t="s">
        <v>150</v>
      </c>
      <c r="F66" s="14">
        <v>3928000</v>
      </c>
      <c r="G66" s="25">
        <v>3286325</v>
      </c>
      <c r="H66" s="14">
        <f t="shared" si="6"/>
        <v>641675</v>
      </c>
      <c r="I66" s="14"/>
      <c r="L66" s="70"/>
    </row>
    <row r="67" spans="1:12" s="68" customFormat="1" ht="22.5">
      <c r="A67" s="22"/>
      <c r="B67" s="12" t="s">
        <v>5</v>
      </c>
      <c r="C67" s="13" t="s">
        <v>227</v>
      </c>
      <c r="D67" s="12" t="s">
        <v>151</v>
      </c>
      <c r="E67" s="54" t="s">
        <v>152</v>
      </c>
      <c r="F67" s="14">
        <v>205000</v>
      </c>
      <c r="G67" s="25">
        <v>204337</v>
      </c>
      <c r="H67" s="14">
        <f t="shared" si="6"/>
        <v>663</v>
      </c>
      <c r="I67" s="14"/>
      <c r="L67" s="70"/>
    </row>
    <row r="68" spans="1:12" s="68" customFormat="1" ht="22.5">
      <c r="A68" s="22"/>
      <c r="B68" s="12" t="s">
        <v>5</v>
      </c>
      <c r="C68" s="13" t="s">
        <v>227</v>
      </c>
      <c r="D68" s="12">
        <v>425310</v>
      </c>
      <c r="E68" s="13" t="s">
        <v>153</v>
      </c>
      <c r="F68" s="14">
        <v>10000</v>
      </c>
      <c r="G68" s="25">
        <v>7165</v>
      </c>
      <c r="H68" s="14">
        <f t="shared" si="6"/>
        <v>2835</v>
      </c>
      <c r="I68" s="14"/>
      <c r="L68" s="70"/>
    </row>
    <row r="69" spans="1:12" s="68" customFormat="1" ht="22.5">
      <c r="A69" s="22"/>
      <c r="B69" s="12" t="s">
        <v>5</v>
      </c>
      <c r="C69" s="13" t="s">
        <v>227</v>
      </c>
      <c r="D69" s="12">
        <v>425320</v>
      </c>
      <c r="E69" s="13" t="s">
        <v>210</v>
      </c>
      <c r="F69" s="14">
        <v>10000</v>
      </c>
      <c r="G69" s="25"/>
      <c r="H69" s="14">
        <f t="shared" si="6"/>
        <v>10000</v>
      </c>
      <c r="I69" s="14"/>
      <c r="L69" s="70"/>
    </row>
    <row r="70" spans="1:12" s="68" customFormat="1" ht="22.5">
      <c r="A70" s="22"/>
      <c r="B70" s="12" t="s">
        <v>5</v>
      </c>
      <c r="C70" s="13" t="s">
        <v>227</v>
      </c>
      <c r="D70" s="12">
        <v>425360</v>
      </c>
      <c r="E70" s="13" t="s">
        <v>211</v>
      </c>
      <c r="F70" s="14">
        <v>10000</v>
      </c>
      <c r="G70" s="25"/>
      <c r="H70" s="14">
        <f t="shared" si="6"/>
        <v>10000</v>
      </c>
      <c r="I70" s="14"/>
      <c r="L70" s="70"/>
    </row>
    <row r="71" spans="1:12" s="68" customFormat="1" ht="22.5">
      <c r="A71" s="22"/>
      <c r="B71" s="12" t="s">
        <v>5</v>
      </c>
      <c r="C71" s="13" t="s">
        <v>227</v>
      </c>
      <c r="D71" s="12" t="s">
        <v>154</v>
      </c>
      <c r="E71" s="13" t="s">
        <v>155</v>
      </c>
      <c r="F71" s="14">
        <v>10000</v>
      </c>
      <c r="G71" s="25"/>
      <c r="H71" s="14">
        <f t="shared" si="6"/>
        <v>10000</v>
      </c>
      <c r="I71" s="14"/>
      <c r="L71" s="70"/>
    </row>
    <row r="72" spans="1:12" s="68" customFormat="1" ht="22.5">
      <c r="A72" s="22"/>
      <c r="B72" s="12" t="s">
        <v>5</v>
      </c>
      <c r="C72" s="13" t="s">
        <v>227</v>
      </c>
      <c r="D72" s="12" t="s">
        <v>156</v>
      </c>
      <c r="E72" s="13" t="s">
        <v>157</v>
      </c>
      <c r="F72" s="14">
        <v>506000</v>
      </c>
      <c r="G72" s="25">
        <v>505457</v>
      </c>
      <c r="H72" s="14">
        <f t="shared" si="6"/>
        <v>543</v>
      </c>
      <c r="I72" s="14"/>
      <c r="L72" s="70"/>
    </row>
    <row r="73" spans="1:12" s="68" customFormat="1" ht="22.5">
      <c r="A73" s="22"/>
      <c r="B73" s="12" t="s">
        <v>5</v>
      </c>
      <c r="C73" s="13" t="s">
        <v>227</v>
      </c>
      <c r="D73" s="12" t="s">
        <v>158</v>
      </c>
      <c r="E73" s="13" t="s">
        <v>159</v>
      </c>
      <c r="F73" s="14">
        <v>276000</v>
      </c>
      <c r="G73" s="25">
        <v>275386</v>
      </c>
      <c r="H73" s="14">
        <f t="shared" si="6"/>
        <v>614</v>
      </c>
      <c r="I73" s="14"/>
      <c r="L73" s="70"/>
    </row>
    <row r="74" spans="1:12" s="68" customFormat="1" ht="22.5">
      <c r="A74" s="22"/>
      <c r="B74" s="12" t="s">
        <v>5</v>
      </c>
      <c r="C74" s="13" t="s">
        <v>227</v>
      </c>
      <c r="D74" s="12" t="s">
        <v>160</v>
      </c>
      <c r="E74" s="13" t="s">
        <v>161</v>
      </c>
      <c r="F74" s="14">
        <v>15000</v>
      </c>
      <c r="G74" s="23"/>
      <c r="H74" s="14">
        <f t="shared" si="6"/>
        <v>15000</v>
      </c>
      <c r="I74" s="14"/>
      <c r="L74" s="70"/>
    </row>
    <row r="75" spans="1:12" s="68" customFormat="1" ht="22.5">
      <c r="A75" s="22"/>
      <c r="B75" s="12" t="s">
        <v>5</v>
      </c>
      <c r="C75" s="13" t="s">
        <v>227</v>
      </c>
      <c r="D75" s="12" t="s">
        <v>162</v>
      </c>
      <c r="E75" s="13" t="s">
        <v>163</v>
      </c>
      <c r="F75" s="14">
        <v>1235000</v>
      </c>
      <c r="G75" s="23">
        <v>1234331</v>
      </c>
      <c r="H75" s="14">
        <f t="shared" si="6"/>
        <v>669</v>
      </c>
      <c r="I75" s="14"/>
      <c r="L75" s="70"/>
    </row>
    <row r="76" spans="1:12" s="68" customFormat="1" ht="22.5">
      <c r="A76" s="48" t="s">
        <v>4</v>
      </c>
      <c r="B76" s="48" t="s">
        <v>5</v>
      </c>
      <c r="C76" s="43" t="s">
        <v>227</v>
      </c>
      <c r="D76" s="48" t="s">
        <v>23</v>
      </c>
      <c r="E76" s="49" t="s">
        <v>24</v>
      </c>
      <c r="F76" s="63">
        <f>БУЏЕТ!F12</f>
        <v>16000000</v>
      </c>
      <c r="G76" s="50">
        <f>SUM(G77:G81)</f>
        <v>19324288</v>
      </c>
      <c r="H76" s="50">
        <f>F76-G76</f>
        <v>-3324288</v>
      </c>
      <c r="I76" s="50">
        <f>G76/F76*100</f>
        <v>120.77679999999999</v>
      </c>
      <c r="L76" s="69">
        <f>SUM(F77:F81)</f>
        <v>20500000</v>
      </c>
    </row>
    <row r="77" spans="1:12" s="68" customFormat="1" ht="22.5">
      <c r="A77" s="22"/>
      <c r="B77" s="12" t="s">
        <v>5</v>
      </c>
      <c r="C77" s="13" t="s">
        <v>227</v>
      </c>
      <c r="D77" s="12" t="s">
        <v>164</v>
      </c>
      <c r="E77" s="13" t="s">
        <v>165</v>
      </c>
      <c r="F77" s="14">
        <v>7500000</v>
      </c>
      <c r="G77" s="25">
        <v>7033567</v>
      </c>
      <c r="H77" s="14">
        <f>F77-G77</f>
        <v>466433</v>
      </c>
      <c r="I77" s="14"/>
      <c r="L77" s="70"/>
    </row>
    <row r="78" spans="1:12" s="68" customFormat="1" ht="22.5">
      <c r="A78" s="22"/>
      <c r="B78" s="12" t="s">
        <v>5</v>
      </c>
      <c r="C78" s="13" t="s">
        <v>227</v>
      </c>
      <c r="D78" s="12" t="s">
        <v>166</v>
      </c>
      <c r="E78" s="13" t="s">
        <v>167</v>
      </c>
      <c r="F78" s="14">
        <v>4100000</v>
      </c>
      <c r="G78" s="25">
        <v>4035470</v>
      </c>
      <c r="H78" s="14">
        <f t="shared" ref="H78:H81" si="7">F78-G78</f>
        <v>64530</v>
      </c>
      <c r="I78" s="14"/>
      <c r="L78" s="70"/>
    </row>
    <row r="79" spans="1:12" s="68" customFormat="1" ht="22.5">
      <c r="A79" s="22"/>
      <c r="B79" s="12" t="s">
        <v>5</v>
      </c>
      <c r="C79" s="13" t="s">
        <v>227</v>
      </c>
      <c r="D79" s="12" t="s">
        <v>168</v>
      </c>
      <c r="E79" s="13" t="s">
        <v>169</v>
      </c>
      <c r="F79" s="14">
        <v>50000</v>
      </c>
      <c r="G79" s="25">
        <v>34600</v>
      </c>
      <c r="H79" s="14">
        <f t="shared" si="7"/>
        <v>15400</v>
      </c>
      <c r="I79" s="14"/>
      <c r="L79" s="70"/>
    </row>
    <row r="80" spans="1:12" s="68" customFormat="1" ht="22.5">
      <c r="A80" s="22"/>
      <c r="B80" s="12" t="s">
        <v>5</v>
      </c>
      <c r="C80" s="13" t="s">
        <v>227</v>
      </c>
      <c r="D80" s="12" t="s">
        <v>170</v>
      </c>
      <c r="E80" s="13" t="s">
        <v>171</v>
      </c>
      <c r="F80" s="14">
        <v>1850000</v>
      </c>
      <c r="G80" s="25">
        <v>1340694</v>
      </c>
      <c r="H80" s="14">
        <f t="shared" si="7"/>
        <v>509306</v>
      </c>
      <c r="I80" s="14"/>
      <c r="L80" s="70"/>
    </row>
    <row r="81" spans="1:12" s="68" customFormat="1" ht="22.5">
      <c r="A81" s="22"/>
      <c r="B81" s="12" t="s">
        <v>5</v>
      </c>
      <c r="C81" s="13" t="s">
        <v>227</v>
      </c>
      <c r="D81" s="12">
        <v>426990</v>
      </c>
      <c r="E81" s="13" t="s">
        <v>172</v>
      </c>
      <c r="F81" s="14">
        <v>7000000</v>
      </c>
      <c r="G81" s="25">
        <v>6879957</v>
      </c>
      <c r="H81" s="14">
        <f t="shared" si="7"/>
        <v>120043</v>
      </c>
      <c r="I81" s="14"/>
      <c r="L81" s="70"/>
    </row>
    <row r="82" spans="1:12" s="68" customFormat="1" ht="22.5">
      <c r="A82" s="48" t="s">
        <v>4</v>
      </c>
      <c r="B82" s="48" t="s">
        <v>5</v>
      </c>
      <c r="C82" s="43" t="s">
        <v>227</v>
      </c>
      <c r="D82" s="48" t="s">
        <v>25</v>
      </c>
      <c r="E82" s="49" t="s">
        <v>26</v>
      </c>
      <c r="F82" s="63">
        <f>БУЏЕТ!F13</f>
        <v>17000000</v>
      </c>
      <c r="G82" s="50">
        <f>SUM(G83)</f>
        <v>17835942</v>
      </c>
      <c r="H82" s="50">
        <f>F82-G82</f>
        <v>-835942</v>
      </c>
      <c r="I82" s="50">
        <f>G82/F82*100</f>
        <v>104.91730588235295</v>
      </c>
      <c r="L82" s="69">
        <f>SUM(F83)</f>
        <v>18000000</v>
      </c>
    </row>
    <row r="83" spans="1:12" s="68" customFormat="1" ht="22.5">
      <c r="A83" s="26"/>
      <c r="B83" s="22">
        <v>20</v>
      </c>
      <c r="C83" s="13" t="s">
        <v>227</v>
      </c>
      <c r="D83" s="22">
        <v>427110</v>
      </c>
      <c r="E83" s="27" t="s">
        <v>26</v>
      </c>
      <c r="F83" s="35">
        <v>18000000</v>
      </c>
      <c r="G83" s="35">
        <v>17835942</v>
      </c>
      <c r="H83" s="35">
        <f>F83-G83</f>
        <v>164058</v>
      </c>
      <c r="I83" s="35"/>
      <c r="L83" s="70"/>
    </row>
    <row r="84" spans="1:12" s="68" customFormat="1" ht="22.5">
      <c r="A84" s="48" t="s">
        <v>4</v>
      </c>
      <c r="B84" s="48" t="s">
        <v>5</v>
      </c>
      <c r="C84" s="43" t="s">
        <v>227</v>
      </c>
      <c r="D84" s="48" t="s">
        <v>27</v>
      </c>
      <c r="E84" s="49" t="s">
        <v>28</v>
      </c>
      <c r="F84" s="63">
        <f>БУЏЕТ!F14</f>
        <v>1500000</v>
      </c>
      <c r="G84" s="50">
        <f>SUM(G85:G87)</f>
        <v>707879</v>
      </c>
      <c r="H84" s="50">
        <f>F84-G84</f>
        <v>792121</v>
      </c>
      <c r="I84" s="50">
        <f>G84/F84*100</f>
        <v>47.191933333333338</v>
      </c>
      <c r="L84" s="69">
        <f>SUM(F85:F87)</f>
        <v>1500000</v>
      </c>
    </row>
    <row r="85" spans="1:12" s="68" customFormat="1" ht="22.5">
      <c r="A85" s="22"/>
      <c r="B85" s="12" t="s">
        <v>5</v>
      </c>
      <c r="C85" s="13" t="s">
        <v>227</v>
      </c>
      <c r="D85" s="29">
        <v>464910</v>
      </c>
      <c r="E85" s="30" t="s">
        <v>173</v>
      </c>
      <c r="F85" s="31">
        <v>110000</v>
      </c>
      <c r="G85" s="25">
        <v>68500</v>
      </c>
      <c r="H85" s="31">
        <f>F85-G85</f>
        <v>41500</v>
      </c>
      <c r="I85" s="31"/>
      <c r="L85" s="70"/>
    </row>
    <row r="86" spans="1:12" s="68" customFormat="1" ht="22.5">
      <c r="A86" s="22"/>
      <c r="B86" s="12" t="s">
        <v>5</v>
      </c>
      <c r="C86" s="13" t="s">
        <v>227</v>
      </c>
      <c r="D86" s="12" t="s">
        <v>174</v>
      </c>
      <c r="E86" s="13" t="s">
        <v>175</v>
      </c>
      <c r="F86" s="14">
        <v>500000</v>
      </c>
      <c r="G86" s="25">
        <v>214836</v>
      </c>
      <c r="H86" s="31">
        <f t="shared" ref="H86:H87" si="8">F86-G86</f>
        <v>285164</v>
      </c>
      <c r="I86" s="14"/>
      <c r="L86" s="70"/>
    </row>
    <row r="87" spans="1:12" s="68" customFormat="1" ht="22.5">
      <c r="A87" s="22"/>
      <c r="B87" s="12" t="s">
        <v>5</v>
      </c>
      <c r="C87" s="13" t="s">
        <v>227</v>
      </c>
      <c r="D87" s="12" t="s">
        <v>176</v>
      </c>
      <c r="E87" s="13" t="s">
        <v>177</v>
      </c>
      <c r="F87" s="14">
        <v>890000</v>
      </c>
      <c r="G87" s="25">
        <v>424543</v>
      </c>
      <c r="H87" s="31">
        <f t="shared" si="8"/>
        <v>465457</v>
      </c>
      <c r="I87" s="14"/>
      <c r="L87" s="70"/>
    </row>
    <row r="88" spans="1:12" s="68" customFormat="1" ht="22.5">
      <c r="A88" s="48">
        <v>630</v>
      </c>
      <c r="B88" s="48" t="s">
        <v>5</v>
      </c>
      <c r="C88" s="43" t="s">
        <v>227</v>
      </c>
      <c r="D88" s="48" t="s">
        <v>40</v>
      </c>
      <c r="E88" s="49" t="s">
        <v>29</v>
      </c>
      <c r="F88" s="63">
        <f>БУЏЕТ!F15</f>
        <v>15000000</v>
      </c>
      <c r="G88" s="50">
        <f>SUM(G89:G93)</f>
        <v>4354478</v>
      </c>
      <c r="H88" s="50">
        <f>F88-G88</f>
        <v>10645522</v>
      </c>
      <c r="I88" s="50">
        <f>G88/F88*100</f>
        <v>29.029853333333332</v>
      </c>
      <c r="L88" s="69">
        <f>SUM(F89:F93)</f>
        <v>12000000</v>
      </c>
    </row>
    <row r="89" spans="1:12" s="68" customFormat="1" ht="22.5">
      <c r="A89" s="22"/>
      <c r="B89" s="32">
        <v>20</v>
      </c>
      <c r="C89" s="13" t="s">
        <v>227</v>
      </c>
      <c r="D89" s="32">
        <v>480140</v>
      </c>
      <c r="E89" s="30" t="s">
        <v>178</v>
      </c>
      <c r="F89" s="31">
        <v>8267000</v>
      </c>
      <c r="G89" s="33">
        <v>622283</v>
      </c>
      <c r="H89" s="31">
        <f>F89-G89</f>
        <v>7644717</v>
      </c>
      <c r="I89" s="31"/>
      <c r="L89" s="70"/>
    </row>
    <row r="90" spans="1:12" s="68" customFormat="1" ht="22.5">
      <c r="A90" s="22"/>
      <c r="B90" s="32">
        <v>20</v>
      </c>
      <c r="C90" s="13" t="s">
        <v>227</v>
      </c>
      <c r="D90" s="32">
        <v>480150</v>
      </c>
      <c r="E90" s="30" t="s">
        <v>179</v>
      </c>
      <c r="F90" s="31">
        <v>0</v>
      </c>
      <c r="G90" s="33"/>
      <c r="H90" s="31">
        <f t="shared" ref="H90:H93" si="9">F90-G90</f>
        <v>0</v>
      </c>
      <c r="I90" s="31"/>
      <c r="L90" s="70"/>
    </row>
    <row r="91" spans="1:12" s="68" customFormat="1" ht="22.5">
      <c r="A91" s="22"/>
      <c r="B91" s="32">
        <v>20</v>
      </c>
      <c r="C91" s="13" t="s">
        <v>227</v>
      </c>
      <c r="D91" s="32">
        <v>480160</v>
      </c>
      <c r="E91" s="30" t="s">
        <v>180</v>
      </c>
      <c r="F91" s="31">
        <v>0</v>
      </c>
      <c r="G91" s="33"/>
      <c r="H91" s="31">
        <f t="shared" si="9"/>
        <v>0</v>
      </c>
      <c r="I91" s="31"/>
      <c r="L91" s="70"/>
    </row>
    <row r="92" spans="1:12" s="68" customFormat="1" ht="22.5">
      <c r="A92" s="22"/>
      <c r="B92" s="12" t="s">
        <v>5</v>
      </c>
      <c r="C92" s="13" t="s">
        <v>227</v>
      </c>
      <c r="D92" s="12" t="s">
        <v>181</v>
      </c>
      <c r="E92" s="13" t="s">
        <v>182</v>
      </c>
      <c r="F92" s="14">
        <v>3733000</v>
      </c>
      <c r="G92" s="23">
        <v>3732195</v>
      </c>
      <c r="H92" s="31">
        <f t="shared" si="9"/>
        <v>805</v>
      </c>
      <c r="I92" s="14"/>
      <c r="L92" s="70"/>
    </row>
    <row r="93" spans="1:12" s="68" customFormat="1" ht="22.5">
      <c r="A93" s="34"/>
      <c r="B93" s="12">
        <v>20</v>
      </c>
      <c r="C93" s="13" t="s">
        <v>227</v>
      </c>
      <c r="D93" s="12">
        <v>480290</v>
      </c>
      <c r="E93" s="13" t="s">
        <v>183</v>
      </c>
      <c r="F93" s="14">
        <v>0</v>
      </c>
      <c r="G93" s="23"/>
      <c r="H93" s="31">
        <f t="shared" si="9"/>
        <v>0</v>
      </c>
      <c r="I93" s="14"/>
      <c r="L93" s="70"/>
    </row>
    <row r="94" spans="1:12" s="68" customFormat="1" ht="22.5">
      <c r="A94" s="51">
        <v>630</v>
      </c>
      <c r="B94" s="45">
        <v>20</v>
      </c>
      <c r="C94" s="43" t="s">
        <v>227</v>
      </c>
      <c r="D94" s="45">
        <v>483</v>
      </c>
      <c r="E94" s="46" t="s">
        <v>30</v>
      </c>
      <c r="F94" s="64">
        <f>БУЏЕТ!F16</f>
        <v>500000</v>
      </c>
      <c r="G94" s="52">
        <f>SUM(G95:G96)</f>
        <v>333940</v>
      </c>
      <c r="H94" s="47">
        <f>F94-G94</f>
        <v>166060</v>
      </c>
      <c r="I94" s="47">
        <f>G94/F94*100</f>
        <v>66.787999999999997</v>
      </c>
      <c r="L94" s="69">
        <f>SUM(F95:F96)</f>
        <v>500000</v>
      </c>
    </row>
    <row r="95" spans="1:12" s="68" customFormat="1" ht="22.5">
      <c r="A95" s="34"/>
      <c r="B95" s="12">
        <v>20</v>
      </c>
      <c r="C95" s="13" t="s">
        <v>227</v>
      </c>
      <c r="D95" s="12">
        <v>483110</v>
      </c>
      <c r="E95" s="13" t="s">
        <v>208</v>
      </c>
      <c r="F95" s="14">
        <v>334000</v>
      </c>
      <c r="G95" s="23">
        <v>333940</v>
      </c>
      <c r="H95" s="14">
        <f>F95-G95</f>
        <v>60</v>
      </c>
      <c r="I95" s="14"/>
      <c r="L95" s="70"/>
    </row>
    <row r="96" spans="1:12" s="68" customFormat="1" ht="22.5">
      <c r="A96" s="34"/>
      <c r="B96" s="12">
        <v>20</v>
      </c>
      <c r="C96" s="13" t="s">
        <v>227</v>
      </c>
      <c r="D96" s="12">
        <v>483190</v>
      </c>
      <c r="E96" s="13" t="s">
        <v>209</v>
      </c>
      <c r="F96" s="14">
        <v>166000</v>
      </c>
      <c r="G96" s="23"/>
      <c r="H96" s="14">
        <f>F96-G96</f>
        <v>166000</v>
      </c>
      <c r="I96" s="14"/>
      <c r="L96" s="70"/>
    </row>
    <row r="97" spans="1:12" s="68" customFormat="1" ht="22.5">
      <c r="A97" s="48" t="s">
        <v>4</v>
      </c>
      <c r="B97" s="48" t="s">
        <v>5</v>
      </c>
      <c r="C97" s="43" t="s">
        <v>227</v>
      </c>
      <c r="D97" s="48" t="s">
        <v>32</v>
      </c>
      <c r="E97" s="49" t="s">
        <v>33</v>
      </c>
      <c r="F97" s="63">
        <f>БУЏЕТ!F17</f>
        <v>5500000</v>
      </c>
      <c r="G97" s="50">
        <f>SUM(G98:G100)</f>
        <v>3230488</v>
      </c>
      <c r="H97" s="50">
        <f>F97-G97</f>
        <v>2269512</v>
      </c>
      <c r="I97" s="50">
        <f>G97/F97*100</f>
        <v>58.736145454545451</v>
      </c>
      <c r="L97" s="69">
        <f>SUM(F98:F100)</f>
        <v>4500000</v>
      </c>
    </row>
    <row r="98" spans="1:12" s="68" customFormat="1" ht="22.5">
      <c r="A98" s="22"/>
      <c r="B98" s="22">
        <v>20</v>
      </c>
      <c r="C98" s="13" t="s">
        <v>227</v>
      </c>
      <c r="D98" s="12" t="s">
        <v>184</v>
      </c>
      <c r="E98" s="13" t="s">
        <v>185</v>
      </c>
      <c r="F98" s="14">
        <v>3500000</v>
      </c>
      <c r="G98" s="25">
        <v>3230488</v>
      </c>
      <c r="H98" s="14">
        <f>F98-G98</f>
        <v>269512</v>
      </c>
      <c r="I98" s="14"/>
      <c r="L98" s="70"/>
    </row>
    <row r="99" spans="1:12" s="68" customFormat="1" ht="22.5">
      <c r="A99" s="22"/>
      <c r="B99" s="22">
        <v>20</v>
      </c>
      <c r="C99" s="13" t="s">
        <v>227</v>
      </c>
      <c r="D99" s="12">
        <v>485320</v>
      </c>
      <c r="E99" s="13" t="s">
        <v>186</v>
      </c>
      <c r="F99" s="14">
        <v>500000</v>
      </c>
      <c r="G99" s="14"/>
      <c r="H99" s="14">
        <f t="shared" ref="H99:H100" si="10">F99-G99</f>
        <v>500000</v>
      </c>
      <c r="I99" s="14"/>
      <c r="L99" s="70"/>
    </row>
    <row r="100" spans="1:12" s="68" customFormat="1" ht="22.5">
      <c r="A100" s="22"/>
      <c r="B100" s="22">
        <v>20</v>
      </c>
      <c r="C100" s="13" t="s">
        <v>227</v>
      </c>
      <c r="D100" s="12">
        <v>485710</v>
      </c>
      <c r="E100" s="13" t="s">
        <v>187</v>
      </c>
      <c r="F100" s="14">
        <v>500000</v>
      </c>
      <c r="G100" s="14"/>
      <c r="H100" s="14">
        <f t="shared" si="10"/>
        <v>500000</v>
      </c>
      <c r="I100" s="14"/>
      <c r="L100" s="70"/>
    </row>
    <row r="101" spans="1:12" s="68" customFormat="1">
      <c r="A101" s="48" t="s">
        <v>4</v>
      </c>
      <c r="B101" s="48" t="s">
        <v>34</v>
      </c>
      <c r="C101" s="49" t="s">
        <v>35</v>
      </c>
      <c r="D101" s="48" t="s">
        <v>21</v>
      </c>
      <c r="E101" s="49" t="s">
        <v>22</v>
      </c>
      <c r="F101" s="63">
        <f>БУЏЕТ!F18</f>
        <v>9000000</v>
      </c>
      <c r="G101" s="50">
        <f>SUM(G102)</f>
        <v>6060000</v>
      </c>
      <c r="H101" s="50">
        <f t="shared" ref="H101:H118" si="11">F101-G101</f>
        <v>2940000</v>
      </c>
      <c r="I101" s="50">
        <f>G101/F101*100</f>
        <v>67.333333333333329</v>
      </c>
      <c r="L101" s="69">
        <f>SUM(F102)</f>
        <v>6500000</v>
      </c>
    </row>
    <row r="102" spans="1:12" s="68" customFormat="1">
      <c r="A102" s="22"/>
      <c r="B102" s="22">
        <v>21</v>
      </c>
      <c r="C102" s="27" t="s">
        <v>35</v>
      </c>
      <c r="D102" s="22">
        <v>425990</v>
      </c>
      <c r="E102" s="27" t="s">
        <v>163</v>
      </c>
      <c r="F102" s="35">
        <v>6500000</v>
      </c>
      <c r="G102" s="35">
        <v>6060000</v>
      </c>
      <c r="H102" s="35">
        <f t="shared" si="11"/>
        <v>440000</v>
      </c>
      <c r="I102" s="35"/>
      <c r="L102" s="70"/>
    </row>
    <row r="103" spans="1:12" s="68" customFormat="1">
      <c r="A103" s="48" t="s">
        <v>4</v>
      </c>
      <c r="B103" s="48" t="s">
        <v>34</v>
      </c>
      <c r="C103" s="49" t="s">
        <v>35</v>
      </c>
      <c r="D103" s="48" t="s">
        <v>23</v>
      </c>
      <c r="E103" s="49" t="s">
        <v>24</v>
      </c>
      <c r="F103" s="63">
        <f>БУЏЕТ!F19</f>
        <v>5400000</v>
      </c>
      <c r="G103" s="50">
        <f>SUM(G104)</f>
        <v>381256</v>
      </c>
      <c r="H103" s="50">
        <f t="shared" si="11"/>
        <v>5018744</v>
      </c>
      <c r="I103" s="50">
        <f>G103/F103*100</f>
        <v>7.0602962962962961</v>
      </c>
      <c r="L103" s="69">
        <f>SUM(F104)</f>
        <v>900000</v>
      </c>
    </row>
    <row r="104" spans="1:12" s="68" customFormat="1">
      <c r="A104" s="36"/>
      <c r="B104" s="36">
        <v>21</v>
      </c>
      <c r="C104" s="37" t="s">
        <v>35</v>
      </c>
      <c r="D104" s="36">
        <v>426990</v>
      </c>
      <c r="E104" s="37" t="s">
        <v>172</v>
      </c>
      <c r="F104" s="38">
        <v>900000</v>
      </c>
      <c r="G104" s="38">
        <v>381256</v>
      </c>
      <c r="H104" s="38">
        <f t="shared" si="11"/>
        <v>518744</v>
      </c>
      <c r="I104" s="38"/>
      <c r="L104" s="70"/>
    </row>
    <row r="105" spans="1:12" s="68" customFormat="1" ht="22.5">
      <c r="A105" s="48" t="s">
        <v>4</v>
      </c>
      <c r="B105" s="48" t="s">
        <v>188</v>
      </c>
      <c r="C105" s="49" t="s">
        <v>36</v>
      </c>
      <c r="D105" s="48" t="s">
        <v>19</v>
      </c>
      <c r="E105" s="49" t="s">
        <v>20</v>
      </c>
      <c r="F105" s="63">
        <f>БУЏЕТ!F20</f>
        <v>1000000</v>
      </c>
      <c r="G105" s="50">
        <f>SUM(G106:G109)</f>
        <v>0</v>
      </c>
      <c r="H105" s="50">
        <f t="shared" si="11"/>
        <v>1000000</v>
      </c>
      <c r="I105" s="50">
        <f>G105/F105*100</f>
        <v>0</v>
      </c>
      <c r="L105" s="69">
        <f>SUM(F106:F107)</f>
        <v>1000000</v>
      </c>
    </row>
    <row r="106" spans="1:12" s="68" customFormat="1" ht="22.5">
      <c r="A106" s="22"/>
      <c r="B106" s="22">
        <v>22</v>
      </c>
      <c r="C106" s="27" t="s">
        <v>228</v>
      </c>
      <c r="D106" s="22">
        <v>424210</v>
      </c>
      <c r="E106" s="27" t="s">
        <v>130</v>
      </c>
      <c r="F106" s="35">
        <v>500000</v>
      </c>
      <c r="G106" s="35"/>
      <c r="H106" s="35">
        <f t="shared" si="11"/>
        <v>500000</v>
      </c>
      <c r="I106" s="35"/>
      <c r="L106" s="70"/>
    </row>
    <row r="107" spans="1:12" s="68" customFormat="1" ht="22.5">
      <c r="A107" s="22"/>
      <c r="B107" s="22">
        <v>22</v>
      </c>
      <c r="C107" s="27" t="s">
        <v>228</v>
      </c>
      <c r="D107" s="36">
        <v>424440</v>
      </c>
      <c r="E107" s="37" t="s">
        <v>140</v>
      </c>
      <c r="F107" s="38">
        <v>500000</v>
      </c>
      <c r="G107" s="35"/>
      <c r="H107" s="35">
        <f t="shared" si="11"/>
        <v>500000</v>
      </c>
      <c r="I107" s="35"/>
      <c r="L107" s="70"/>
    </row>
    <row r="108" spans="1:12" s="68" customFormat="1" ht="22.5">
      <c r="A108" s="48" t="s">
        <v>4</v>
      </c>
      <c r="B108" s="48" t="s">
        <v>188</v>
      </c>
      <c r="C108" s="49" t="s">
        <v>36</v>
      </c>
      <c r="D108" s="48">
        <v>425</v>
      </c>
      <c r="E108" s="49" t="s">
        <v>22</v>
      </c>
      <c r="F108" s="63">
        <f>БУЏЕТ!F21</f>
        <v>0</v>
      </c>
      <c r="G108" s="50">
        <f>SUM(G109:G112)</f>
        <v>0</v>
      </c>
      <c r="H108" s="50">
        <f t="shared" ref="H108" si="12">F108-G108</f>
        <v>0</v>
      </c>
      <c r="I108" s="50" t="e">
        <f>G108/F108*100</f>
        <v>#DIV/0!</v>
      </c>
      <c r="L108" s="69">
        <f>SUM(F109)</f>
        <v>800000</v>
      </c>
    </row>
    <row r="109" spans="1:12" s="68" customFormat="1" ht="22.5">
      <c r="A109" s="36"/>
      <c r="B109" s="36">
        <v>22</v>
      </c>
      <c r="C109" s="27" t="s">
        <v>228</v>
      </c>
      <c r="D109" s="36">
        <v>425980</v>
      </c>
      <c r="E109" s="37" t="s">
        <v>225</v>
      </c>
      <c r="F109" s="38">
        <v>800000</v>
      </c>
      <c r="G109" s="38"/>
      <c r="H109" s="35">
        <f t="shared" si="11"/>
        <v>800000</v>
      </c>
      <c r="I109" s="38"/>
      <c r="L109" s="70"/>
    </row>
    <row r="110" spans="1:12" s="68" customFormat="1" ht="22.5">
      <c r="A110" s="48" t="s">
        <v>4</v>
      </c>
      <c r="B110" s="48" t="s">
        <v>188</v>
      </c>
      <c r="C110" s="49" t="s">
        <v>36</v>
      </c>
      <c r="D110" s="48" t="s">
        <v>40</v>
      </c>
      <c r="E110" s="49" t="s">
        <v>29</v>
      </c>
      <c r="F110" s="63">
        <f>БУЏЕТ!F22</f>
        <v>7000000</v>
      </c>
      <c r="G110" s="50">
        <f>SUM(G111:G112)</f>
        <v>0</v>
      </c>
      <c r="H110" s="50">
        <f t="shared" si="11"/>
        <v>7000000</v>
      </c>
      <c r="I110" s="50">
        <f>G110/F110*100</f>
        <v>0</v>
      </c>
      <c r="L110" s="69">
        <f>SUM(F111:F112)</f>
        <v>16300000</v>
      </c>
    </row>
    <row r="111" spans="1:12" s="68" customFormat="1" ht="22.5">
      <c r="A111" s="36"/>
      <c r="B111" s="36">
        <v>22</v>
      </c>
      <c r="C111" s="27" t="s">
        <v>228</v>
      </c>
      <c r="D111" s="36">
        <v>480140</v>
      </c>
      <c r="E111" s="37" t="s">
        <v>178</v>
      </c>
      <c r="F111" s="38">
        <v>5500000</v>
      </c>
      <c r="G111" s="38"/>
      <c r="H111" s="38">
        <f t="shared" si="11"/>
        <v>5500000</v>
      </c>
      <c r="I111" s="38"/>
      <c r="L111" s="70"/>
    </row>
    <row r="112" spans="1:12" s="68" customFormat="1" ht="22.5">
      <c r="A112" s="36"/>
      <c r="B112" s="36">
        <v>22</v>
      </c>
      <c r="C112" s="27" t="s">
        <v>228</v>
      </c>
      <c r="D112" s="36">
        <v>480190</v>
      </c>
      <c r="E112" s="37" t="s">
        <v>182</v>
      </c>
      <c r="F112" s="38">
        <v>10800000</v>
      </c>
      <c r="G112" s="38"/>
      <c r="H112" s="38">
        <f t="shared" si="11"/>
        <v>10800000</v>
      </c>
      <c r="I112" s="38"/>
      <c r="L112" s="70"/>
    </row>
    <row r="113" spans="1:12" s="68" customFormat="1" ht="22.5">
      <c r="A113" s="48" t="s">
        <v>4</v>
      </c>
      <c r="B113" s="48" t="s">
        <v>188</v>
      </c>
      <c r="C113" s="49" t="s">
        <v>36</v>
      </c>
      <c r="D113" s="48" t="s">
        <v>189</v>
      </c>
      <c r="E113" s="49" t="s">
        <v>37</v>
      </c>
      <c r="F113" s="63">
        <f>БУЏЕТ!F23</f>
        <v>33000000</v>
      </c>
      <c r="G113" s="50">
        <f>SUM(G114)</f>
        <v>0</v>
      </c>
      <c r="H113" s="50">
        <f t="shared" si="11"/>
        <v>33000000</v>
      </c>
      <c r="I113" s="50">
        <f>G113/F113*100</f>
        <v>0</v>
      </c>
      <c r="L113" s="69">
        <f>SUM(F114)</f>
        <v>3760000</v>
      </c>
    </row>
    <row r="114" spans="1:12" s="68" customFormat="1" ht="22.5">
      <c r="A114" s="22"/>
      <c r="B114" s="22">
        <v>22</v>
      </c>
      <c r="C114" s="27" t="s">
        <v>228</v>
      </c>
      <c r="D114" s="22">
        <v>481220</v>
      </c>
      <c r="E114" s="27" t="s">
        <v>190</v>
      </c>
      <c r="F114" s="35">
        <v>3760000</v>
      </c>
      <c r="G114" s="35"/>
      <c r="H114" s="35">
        <f t="shared" si="11"/>
        <v>3760000</v>
      </c>
      <c r="I114" s="35"/>
      <c r="L114" s="70"/>
    </row>
    <row r="115" spans="1:12" s="68" customFormat="1">
      <c r="A115" s="48">
        <v>630</v>
      </c>
      <c r="B115" s="48" t="s">
        <v>38</v>
      </c>
      <c r="C115" s="49" t="s">
        <v>39</v>
      </c>
      <c r="D115" s="48" t="s">
        <v>17</v>
      </c>
      <c r="E115" s="49" t="s">
        <v>18</v>
      </c>
      <c r="F115" s="63">
        <f>БУЏЕТ!F24</f>
        <v>100000</v>
      </c>
      <c r="G115" s="50">
        <f>SUM(G116)</f>
        <v>51691</v>
      </c>
      <c r="H115" s="50">
        <f t="shared" si="11"/>
        <v>48309</v>
      </c>
      <c r="I115" s="50">
        <f>G115/F115*100</f>
        <v>51.690999999999995</v>
      </c>
      <c r="L115" s="69">
        <f>SUM(F116)</f>
        <v>100000</v>
      </c>
    </row>
    <row r="116" spans="1:12" s="68" customFormat="1">
      <c r="A116" s="26"/>
      <c r="B116" s="22">
        <v>23</v>
      </c>
      <c r="C116" s="27" t="s">
        <v>39</v>
      </c>
      <c r="D116" s="22">
        <v>423990</v>
      </c>
      <c r="E116" s="27" t="s">
        <v>126</v>
      </c>
      <c r="F116" s="35">
        <v>100000</v>
      </c>
      <c r="G116" s="35">
        <v>51691</v>
      </c>
      <c r="H116" s="35">
        <f t="shared" si="11"/>
        <v>48309</v>
      </c>
      <c r="I116" s="28"/>
      <c r="L116" s="70"/>
    </row>
    <row r="117" spans="1:12" s="68" customFormat="1">
      <c r="A117" s="48">
        <v>630</v>
      </c>
      <c r="B117" s="48" t="s">
        <v>38</v>
      </c>
      <c r="C117" s="49" t="s">
        <v>39</v>
      </c>
      <c r="D117" s="48" t="s">
        <v>19</v>
      </c>
      <c r="E117" s="49" t="s">
        <v>20</v>
      </c>
      <c r="F117" s="63">
        <f>БУЏЕТ!F25</f>
        <v>1500000</v>
      </c>
      <c r="G117" s="50">
        <f>SUM(G118)</f>
        <v>239776</v>
      </c>
      <c r="H117" s="50">
        <f t="shared" si="11"/>
        <v>1260224</v>
      </c>
      <c r="I117" s="50">
        <f>G117/F117*100</f>
        <v>15.985066666666667</v>
      </c>
      <c r="L117" s="69">
        <f>SUM(F118)</f>
        <v>500000</v>
      </c>
    </row>
    <row r="118" spans="1:12" s="68" customFormat="1">
      <c r="A118" s="22"/>
      <c r="B118" s="22">
        <v>23</v>
      </c>
      <c r="C118" s="27" t="s">
        <v>39</v>
      </c>
      <c r="D118" s="22">
        <v>424440</v>
      </c>
      <c r="E118" s="27" t="s">
        <v>191</v>
      </c>
      <c r="F118" s="35">
        <v>500000</v>
      </c>
      <c r="G118" s="35">
        <v>239776</v>
      </c>
      <c r="H118" s="35">
        <f t="shared" si="11"/>
        <v>260224</v>
      </c>
      <c r="I118" s="35"/>
      <c r="L118" s="70"/>
    </row>
    <row r="119" spans="1:12" s="68" customFormat="1">
      <c r="A119" s="48">
        <v>630</v>
      </c>
      <c r="B119" s="48">
        <v>23</v>
      </c>
      <c r="C119" s="49" t="s">
        <v>39</v>
      </c>
      <c r="D119" s="48">
        <v>425</v>
      </c>
      <c r="E119" s="49" t="s">
        <v>22</v>
      </c>
      <c r="F119" s="63">
        <f>БУЏЕТ!F26</f>
        <v>500000</v>
      </c>
      <c r="G119" s="50">
        <f>G120</f>
        <v>0</v>
      </c>
      <c r="H119" s="50">
        <f t="shared" ref="H119:H134" si="13">F119-G119</f>
        <v>500000</v>
      </c>
      <c r="I119" s="50">
        <f>G119/F119*100</f>
        <v>0</v>
      </c>
      <c r="L119" s="69">
        <f>SUM(F120)</f>
        <v>150000</v>
      </c>
    </row>
    <row r="120" spans="1:12" s="68" customFormat="1">
      <c r="A120" s="36"/>
      <c r="B120" s="22">
        <v>23</v>
      </c>
      <c r="C120" s="27" t="s">
        <v>39</v>
      </c>
      <c r="D120" s="22">
        <v>425990</v>
      </c>
      <c r="E120" s="27" t="s">
        <v>163</v>
      </c>
      <c r="F120" s="38">
        <v>150000</v>
      </c>
      <c r="G120" s="38"/>
      <c r="H120" s="38">
        <f>F120-G120</f>
        <v>150000</v>
      </c>
      <c r="I120" s="38"/>
      <c r="L120" s="70"/>
    </row>
    <row r="121" spans="1:12" s="68" customFormat="1">
      <c r="A121" s="48">
        <v>630</v>
      </c>
      <c r="B121" s="48">
        <v>23</v>
      </c>
      <c r="C121" s="49" t="s">
        <v>39</v>
      </c>
      <c r="D121" s="48">
        <v>426</v>
      </c>
      <c r="E121" s="49" t="s">
        <v>24</v>
      </c>
      <c r="F121" s="63">
        <f>БУЏЕТ!F27</f>
        <v>500000</v>
      </c>
      <c r="G121" s="50">
        <f>G122</f>
        <v>0</v>
      </c>
      <c r="H121" s="50">
        <f t="shared" si="13"/>
        <v>500000</v>
      </c>
      <c r="I121" s="50">
        <f>G121/F121*100</f>
        <v>0</v>
      </c>
      <c r="L121" s="69">
        <f>SUM(F122)</f>
        <v>150000</v>
      </c>
    </row>
    <row r="122" spans="1:12" s="68" customFormat="1">
      <c r="A122" s="36"/>
      <c r="B122" s="22">
        <v>23</v>
      </c>
      <c r="C122" s="27" t="s">
        <v>39</v>
      </c>
      <c r="D122" s="36">
        <v>426990</v>
      </c>
      <c r="E122" s="37" t="s">
        <v>172</v>
      </c>
      <c r="F122" s="38">
        <v>150000</v>
      </c>
      <c r="G122" s="38"/>
      <c r="H122" s="38">
        <f>F122-G122</f>
        <v>150000</v>
      </c>
      <c r="I122" s="38"/>
      <c r="L122" s="70"/>
    </row>
    <row r="123" spans="1:12" s="68" customFormat="1" ht="22.5">
      <c r="A123" s="48" t="s">
        <v>4</v>
      </c>
      <c r="B123" s="48" t="s">
        <v>41</v>
      </c>
      <c r="C123" s="49" t="s">
        <v>42</v>
      </c>
      <c r="D123" s="48" t="s">
        <v>13</v>
      </c>
      <c r="E123" s="49" t="s">
        <v>14</v>
      </c>
      <c r="F123" s="63">
        <f>БУЏЕТ!F28</f>
        <v>1450000</v>
      </c>
      <c r="G123" s="50">
        <f>SUM(G124:G130)</f>
        <v>392044</v>
      </c>
      <c r="H123" s="50">
        <f t="shared" si="13"/>
        <v>1057956</v>
      </c>
      <c r="I123" s="50">
        <f>G123/F123*100</f>
        <v>27.037517241379312</v>
      </c>
      <c r="L123" s="69">
        <f>SUM(F124:F130)</f>
        <v>450000</v>
      </c>
    </row>
    <row r="124" spans="1:12" s="68" customFormat="1">
      <c r="A124" s="36"/>
      <c r="B124" s="36">
        <v>26</v>
      </c>
      <c r="C124" s="37" t="s">
        <v>42</v>
      </c>
      <c r="D124" s="36">
        <v>420120</v>
      </c>
      <c r="E124" s="54" t="s">
        <v>72</v>
      </c>
      <c r="F124" s="38">
        <v>0</v>
      </c>
      <c r="G124" s="39"/>
      <c r="H124" s="38">
        <f>F124-G124</f>
        <v>0</v>
      </c>
      <c r="I124" s="38"/>
      <c r="L124" s="70"/>
    </row>
    <row r="125" spans="1:12" s="68" customFormat="1">
      <c r="A125" s="36"/>
      <c r="B125" s="36">
        <v>26</v>
      </c>
      <c r="C125" s="37" t="s">
        <v>42</v>
      </c>
      <c r="D125" s="36">
        <v>420130</v>
      </c>
      <c r="E125" s="54" t="s">
        <v>74</v>
      </c>
      <c r="F125" s="38">
        <v>0</v>
      </c>
      <c r="G125" s="38"/>
      <c r="H125" s="38">
        <f t="shared" ref="H125:H130" si="14">F125-G125</f>
        <v>0</v>
      </c>
      <c r="I125" s="38"/>
      <c r="L125" s="70"/>
    </row>
    <row r="126" spans="1:12" s="68" customFormat="1">
      <c r="A126" s="36"/>
      <c r="B126" s="36">
        <v>26</v>
      </c>
      <c r="C126" s="37" t="s">
        <v>42</v>
      </c>
      <c r="D126" s="36">
        <v>420140</v>
      </c>
      <c r="E126" s="54" t="s">
        <v>192</v>
      </c>
      <c r="F126" s="38">
        <v>0</v>
      </c>
      <c r="G126" s="38"/>
      <c r="H126" s="38">
        <f t="shared" si="14"/>
        <v>0</v>
      </c>
      <c r="I126" s="38"/>
      <c r="L126" s="70"/>
    </row>
    <row r="127" spans="1:12" s="68" customFormat="1">
      <c r="A127" s="36"/>
      <c r="B127" s="36">
        <v>26</v>
      </c>
      <c r="C127" s="37" t="s">
        <v>42</v>
      </c>
      <c r="D127" s="36">
        <v>420210</v>
      </c>
      <c r="E127" s="54" t="s">
        <v>77</v>
      </c>
      <c r="F127" s="38">
        <v>100000</v>
      </c>
      <c r="G127" s="38">
        <v>54860</v>
      </c>
      <c r="H127" s="38">
        <f t="shared" si="14"/>
        <v>45140</v>
      </c>
      <c r="I127" s="38"/>
      <c r="L127" s="70"/>
    </row>
    <row r="128" spans="1:12" s="68" customFormat="1">
      <c r="A128" s="36"/>
      <c r="B128" s="36">
        <v>26</v>
      </c>
      <c r="C128" s="37" t="s">
        <v>42</v>
      </c>
      <c r="D128" s="36">
        <v>420220</v>
      </c>
      <c r="E128" s="54" t="s">
        <v>79</v>
      </c>
      <c r="F128" s="38">
        <v>100000</v>
      </c>
      <c r="G128" s="38">
        <v>137372</v>
      </c>
      <c r="H128" s="38">
        <f t="shared" si="14"/>
        <v>-37372</v>
      </c>
      <c r="I128" s="38"/>
      <c r="L128" s="70"/>
    </row>
    <row r="129" spans="1:12" s="68" customFormat="1">
      <c r="A129" s="36"/>
      <c r="B129" s="36">
        <v>26</v>
      </c>
      <c r="C129" s="37" t="s">
        <v>42</v>
      </c>
      <c r="D129" s="36">
        <v>420230</v>
      </c>
      <c r="E129" s="54" t="s">
        <v>79</v>
      </c>
      <c r="F129" s="38">
        <v>200000</v>
      </c>
      <c r="G129" s="38">
        <v>190812</v>
      </c>
      <c r="H129" s="38">
        <f t="shared" si="14"/>
        <v>9188</v>
      </c>
      <c r="I129" s="38"/>
      <c r="L129" s="70"/>
    </row>
    <row r="130" spans="1:12" s="68" customFormat="1">
      <c r="A130" s="36"/>
      <c r="B130" s="36">
        <v>26</v>
      </c>
      <c r="C130" s="37" t="s">
        <v>42</v>
      </c>
      <c r="D130" s="36">
        <v>420240</v>
      </c>
      <c r="E130" s="54" t="s">
        <v>83</v>
      </c>
      <c r="F130" s="38">
        <v>50000</v>
      </c>
      <c r="G130" s="38">
        <v>9000</v>
      </c>
      <c r="H130" s="38">
        <f t="shared" si="14"/>
        <v>41000</v>
      </c>
      <c r="I130" s="38"/>
      <c r="L130" s="70"/>
    </row>
    <row r="131" spans="1:12" s="68" customFormat="1" ht="22.5">
      <c r="A131" s="48" t="s">
        <v>4</v>
      </c>
      <c r="B131" s="48" t="s">
        <v>41</v>
      </c>
      <c r="C131" s="49" t="s">
        <v>42</v>
      </c>
      <c r="D131" s="48" t="s">
        <v>19</v>
      </c>
      <c r="E131" s="49" t="s">
        <v>20</v>
      </c>
      <c r="F131" s="63">
        <f>БУЏЕТ!F29</f>
        <v>2000000</v>
      </c>
      <c r="G131" s="50">
        <f>SUM(G132:G133)</f>
        <v>1187835</v>
      </c>
      <c r="H131" s="50">
        <f t="shared" si="13"/>
        <v>812165</v>
      </c>
      <c r="I131" s="50">
        <f>G131/F131*100</f>
        <v>59.391750000000002</v>
      </c>
      <c r="L131" s="69">
        <f>SUM(F132:F133)</f>
        <v>1600000</v>
      </c>
    </row>
    <row r="132" spans="1:12" s="68" customFormat="1" ht="22.5">
      <c r="A132" s="22"/>
      <c r="B132" s="22">
        <v>26</v>
      </c>
      <c r="C132" s="27" t="s">
        <v>42</v>
      </c>
      <c r="D132" s="22">
        <v>424420</v>
      </c>
      <c r="E132" s="27" t="s">
        <v>193</v>
      </c>
      <c r="F132" s="35">
        <v>1200000</v>
      </c>
      <c r="G132" s="35">
        <v>1151963</v>
      </c>
      <c r="H132" s="35">
        <f>F132-G132</f>
        <v>48037</v>
      </c>
      <c r="I132" s="35"/>
      <c r="L132" s="70"/>
    </row>
    <row r="133" spans="1:12" s="68" customFormat="1">
      <c r="A133" s="22"/>
      <c r="B133" s="22">
        <v>26</v>
      </c>
      <c r="C133" s="27" t="s">
        <v>42</v>
      </c>
      <c r="D133" s="22">
        <v>424440</v>
      </c>
      <c r="E133" s="27" t="s">
        <v>191</v>
      </c>
      <c r="F133" s="35">
        <v>400000</v>
      </c>
      <c r="G133" s="35">
        <v>35872</v>
      </c>
      <c r="H133" s="35">
        <f>F133-G133</f>
        <v>364128</v>
      </c>
      <c r="I133" s="35"/>
      <c r="L133" s="70"/>
    </row>
    <row r="134" spans="1:12" s="68" customFormat="1" ht="22.5">
      <c r="A134" s="48" t="s">
        <v>4</v>
      </c>
      <c r="B134" s="48" t="s">
        <v>41</v>
      </c>
      <c r="C134" s="49" t="s">
        <v>42</v>
      </c>
      <c r="D134" s="48" t="s">
        <v>21</v>
      </c>
      <c r="E134" s="49" t="s">
        <v>22</v>
      </c>
      <c r="F134" s="63">
        <f>БУЏЕТ!F30</f>
        <v>1500000</v>
      </c>
      <c r="G134" s="50">
        <f>SUM(G135:G141)</f>
        <v>684327</v>
      </c>
      <c r="H134" s="50">
        <f t="shared" si="13"/>
        <v>815673</v>
      </c>
      <c r="I134" s="50">
        <f>G134/F134*100</f>
        <v>45.6218</v>
      </c>
      <c r="L134" s="69">
        <f>SUM(F135:F141)</f>
        <v>1300000</v>
      </c>
    </row>
    <row r="135" spans="1:12" s="68" customFormat="1">
      <c r="A135" s="22"/>
      <c r="B135" s="22">
        <v>26</v>
      </c>
      <c r="C135" s="27" t="s">
        <v>42</v>
      </c>
      <c r="D135" s="22">
        <v>425150</v>
      </c>
      <c r="E135" s="40" t="s">
        <v>194</v>
      </c>
      <c r="F135" s="35">
        <v>739800</v>
      </c>
      <c r="G135" s="79">
        <v>150098</v>
      </c>
      <c r="H135" s="35">
        <f>F135-G135</f>
        <v>589702</v>
      </c>
      <c r="I135" s="35"/>
      <c r="L135" s="70"/>
    </row>
    <row r="136" spans="1:12" s="68" customFormat="1">
      <c r="A136" s="22"/>
      <c r="B136" s="22">
        <v>26</v>
      </c>
      <c r="C136" s="27" t="s">
        <v>42</v>
      </c>
      <c r="D136" s="22">
        <v>425220</v>
      </c>
      <c r="E136" s="40" t="s">
        <v>146</v>
      </c>
      <c r="F136" s="35">
        <v>8200</v>
      </c>
      <c r="G136" s="79">
        <v>8166</v>
      </c>
      <c r="H136" s="35">
        <f t="shared" ref="H136:H141" si="15">F136-G136</f>
        <v>34</v>
      </c>
      <c r="I136" s="35"/>
      <c r="L136" s="70"/>
    </row>
    <row r="137" spans="1:12" s="68" customFormat="1">
      <c r="A137" s="22"/>
      <c r="B137" s="22">
        <v>26</v>
      </c>
      <c r="C137" s="27" t="s">
        <v>42</v>
      </c>
      <c r="D137" s="22">
        <v>425240</v>
      </c>
      <c r="E137" s="13" t="s">
        <v>195</v>
      </c>
      <c r="F137" s="35">
        <v>0</v>
      </c>
      <c r="G137" s="35"/>
      <c r="H137" s="35">
        <f t="shared" si="15"/>
        <v>0</v>
      </c>
      <c r="I137" s="35"/>
      <c r="L137" s="70"/>
    </row>
    <row r="138" spans="1:12" s="68" customFormat="1">
      <c r="A138" s="22"/>
      <c r="B138" s="22">
        <v>26</v>
      </c>
      <c r="C138" s="27" t="s">
        <v>42</v>
      </c>
      <c r="D138" s="22">
        <v>425910</v>
      </c>
      <c r="E138" s="13" t="s">
        <v>157</v>
      </c>
      <c r="F138" s="35">
        <v>102000</v>
      </c>
      <c r="G138" s="35">
        <v>101563</v>
      </c>
      <c r="H138" s="35">
        <f t="shared" si="15"/>
        <v>437</v>
      </c>
      <c r="I138" s="35"/>
      <c r="L138" s="70"/>
    </row>
    <row r="139" spans="1:12" s="68" customFormat="1">
      <c r="A139" s="22"/>
      <c r="B139" s="22">
        <v>26</v>
      </c>
      <c r="C139" s="27" t="s">
        <v>42</v>
      </c>
      <c r="D139" s="22">
        <v>425920</v>
      </c>
      <c r="E139" s="13" t="s">
        <v>196</v>
      </c>
      <c r="F139" s="35">
        <v>290000</v>
      </c>
      <c r="G139" s="35">
        <v>274500</v>
      </c>
      <c r="H139" s="35">
        <f t="shared" si="15"/>
        <v>15500</v>
      </c>
      <c r="I139" s="35"/>
      <c r="L139" s="70"/>
    </row>
    <row r="140" spans="1:12" s="68" customFormat="1">
      <c r="A140" s="22"/>
      <c r="B140" s="22">
        <v>26</v>
      </c>
      <c r="C140" s="27" t="s">
        <v>42</v>
      </c>
      <c r="D140" s="22">
        <v>425970</v>
      </c>
      <c r="E140" s="13" t="s">
        <v>161</v>
      </c>
      <c r="F140" s="35">
        <v>0</v>
      </c>
      <c r="G140" s="35"/>
      <c r="H140" s="35">
        <f t="shared" si="15"/>
        <v>0</v>
      </c>
      <c r="I140" s="35"/>
      <c r="L140" s="70"/>
    </row>
    <row r="141" spans="1:12" s="68" customFormat="1">
      <c r="A141" s="22"/>
      <c r="B141" s="22">
        <v>26</v>
      </c>
      <c r="C141" s="27" t="s">
        <v>42</v>
      </c>
      <c r="D141" s="22">
        <v>425990</v>
      </c>
      <c r="E141" s="13" t="s">
        <v>163</v>
      </c>
      <c r="F141" s="35">
        <v>160000</v>
      </c>
      <c r="G141" s="35">
        <v>150000</v>
      </c>
      <c r="H141" s="35">
        <f t="shared" si="15"/>
        <v>10000</v>
      </c>
      <c r="I141" s="35"/>
      <c r="L141" s="70"/>
    </row>
    <row r="142" spans="1:12" s="68" customFormat="1" ht="22.5">
      <c r="A142" s="48" t="s">
        <v>4</v>
      </c>
      <c r="B142" s="48" t="s">
        <v>41</v>
      </c>
      <c r="C142" s="49" t="s">
        <v>42</v>
      </c>
      <c r="D142" s="48" t="s">
        <v>23</v>
      </c>
      <c r="E142" s="49" t="s">
        <v>24</v>
      </c>
      <c r="F142" s="63">
        <f>БУЏЕТ!F31</f>
        <v>1000000</v>
      </c>
      <c r="G142" s="50">
        <f>SUM(G143:G146)</f>
        <v>718605</v>
      </c>
      <c r="H142" s="50">
        <f>F142-G142</f>
        <v>281395</v>
      </c>
      <c r="I142" s="50">
        <f>G142/F142*100</f>
        <v>71.860500000000002</v>
      </c>
      <c r="L142" s="69">
        <f>SUM(F143:F146)</f>
        <v>1000000</v>
      </c>
    </row>
    <row r="143" spans="1:12" s="68" customFormat="1">
      <c r="A143" s="36"/>
      <c r="B143" s="36">
        <v>26</v>
      </c>
      <c r="C143" s="37" t="s">
        <v>42</v>
      </c>
      <c r="D143" s="12" t="s">
        <v>164</v>
      </c>
      <c r="E143" s="13" t="s">
        <v>165</v>
      </c>
      <c r="F143" s="38">
        <v>100000</v>
      </c>
      <c r="G143" s="38">
        <v>49479</v>
      </c>
      <c r="H143" s="38">
        <f>F143-G143</f>
        <v>50521</v>
      </c>
      <c r="I143" s="38"/>
      <c r="L143" s="70"/>
    </row>
    <row r="144" spans="1:12" s="68" customFormat="1">
      <c r="A144" s="36"/>
      <c r="B144" s="36">
        <v>26</v>
      </c>
      <c r="C144" s="37" t="s">
        <v>42</v>
      </c>
      <c r="D144" s="36">
        <v>426210</v>
      </c>
      <c r="E144" s="13" t="s">
        <v>167</v>
      </c>
      <c r="F144" s="38">
        <v>500000</v>
      </c>
      <c r="G144" s="38">
        <v>420160</v>
      </c>
      <c r="H144" s="38">
        <f t="shared" ref="H144:H146" si="16">F144-G144</f>
        <v>79840</v>
      </c>
      <c r="I144" s="38"/>
      <c r="L144" s="70"/>
    </row>
    <row r="145" spans="1:12" s="68" customFormat="1">
      <c r="A145" s="36"/>
      <c r="B145" s="36">
        <v>26</v>
      </c>
      <c r="C145" s="37" t="s">
        <v>42</v>
      </c>
      <c r="D145" s="36">
        <v>426410</v>
      </c>
      <c r="E145" s="13" t="s">
        <v>171</v>
      </c>
      <c r="F145" s="38">
        <v>0</v>
      </c>
      <c r="G145" s="38"/>
      <c r="H145" s="38">
        <f t="shared" si="16"/>
        <v>0</v>
      </c>
      <c r="I145" s="38"/>
      <c r="L145" s="70"/>
    </row>
    <row r="146" spans="1:12" s="68" customFormat="1">
      <c r="A146" s="36"/>
      <c r="B146" s="36">
        <v>26</v>
      </c>
      <c r="C146" s="37" t="s">
        <v>42</v>
      </c>
      <c r="D146" s="36">
        <v>426990</v>
      </c>
      <c r="E146" s="13" t="s">
        <v>172</v>
      </c>
      <c r="F146" s="38">
        <v>400000</v>
      </c>
      <c r="G146" s="38">
        <v>248966</v>
      </c>
      <c r="H146" s="38">
        <f t="shared" si="16"/>
        <v>151034</v>
      </c>
      <c r="I146" s="38"/>
      <c r="L146" s="70"/>
    </row>
    <row r="147" spans="1:12" s="68" customFormat="1" ht="22.5">
      <c r="A147" s="48" t="s">
        <v>4</v>
      </c>
      <c r="B147" s="48" t="s">
        <v>41</v>
      </c>
      <c r="C147" s="49" t="s">
        <v>42</v>
      </c>
      <c r="D147" s="48" t="s">
        <v>32</v>
      </c>
      <c r="E147" s="49" t="s">
        <v>43</v>
      </c>
      <c r="F147" s="63">
        <f>БУЏЕТ!F32</f>
        <v>150000</v>
      </c>
      <c r="G147" s="50">
        <f>SUM(G148:G149)</f>
        <v>0</v>
      </c>
      <c r="H147" s="50">
        <f t="shared" ref="H147:H162" si="17">F147-G147</f>
        <v>150000</v>
      </c>
      <c r="I147" s="50">
        <f>G147/F147*100</f>
        <v>0</v>
      </c>
      <c r="L147" s="69">
        <f>SUM(F148:F149)</f>
        <v>150000</v>
      </c>
    </row>
    <row r="148" spans="1:12" s="68" customFormat="1">
      <c r="A148" s="22"/>
      <c r="B148" s="22">
        <v>26</v>
      </c>
      <c r="C148" s="27" t="s">
        <v>42</v>
      </c>
      <c r="D148" s="22">
        <v>485230</v>
      </c>
      <c r="E148" s="13" t="s">
        <v>185</v>
      </c>
      <c r="F148" s="35">
        <v>100000</v>
      </c>
      <c r="G148" s="35"/>
      <c r="H148" s="35">
        <f t="shared" si="17"/>
        <v>100000</v>
      </c>
      <c r="I148" s="35"/>
      <c r="L148" s="70"/>
    </row>
    <row r="149" spans="1:12" s="68" customFormat="1">
      <c r="A149" s="22"/>
      <c r="B149" s="22">
        <v>26</v>
      </c>
      <c r="C149" s="27" t="s">
        <v>42</v>
      </c>
      <c r="D149" s="22">
        <v>485710</v>
      </c>
      <c r="E149" s="13" t="s">
        <v>187</v>
      </c>
      <c r="F149" s="35">
        <v>50000</v>
      </c>
      <c r="G149" s="35"/>
      <c r="H149" s="35">
        <f t="shared" si="17"/>
        <v>50000</v>
      </c>
      <c r="I149" s="35"/>
      <c r="L149" s="70"/>
    </row>
    <row r="150" spans="1:12" s="68" customFormat="1" ht="22.5">
      <c r="A150" s="48" t="s">
        <v>4</v>
      </c>
      <c r="B150" s="48" t="s">
        <v>44</v>
      </c>
      <c r="C150" s="49" t="s">
        <v>45</v>
      </c>
      <c r="D150" s="48">
        <v>420</v>
      </c>
      <c r="E150" s="49" t="s">
        <v>14</v>
      </c>
      <c r="F150" s="63">
        <f>БУЏЕТ!F33</f>
        <v>500000</v>
      </c>
      <c r="G150" s="50">
        <f>G151</f>
        <v>0</v>
      </c>
      <c r="H150" s="50">
        <f t="shared" si="17"/>
        <v>500000</v>
      </c>
      <c r="I150" s="50">
        <f>G150/F150*100</f>
        <v>0</v>
      </c>
      <c r="L150" s="69">
        <f>SUM(F151)</f>
        <v>500000</v>
      </c>
    </row>
    <row r="151" spans="1:12" s="68" customFormat="1" ht="22.5">
      <c r="A151" s="36"/>
      <c r="B151" s="36">
        <v>27</v>
      </c>
      <c r="C151" s="37" t="s">
        <v>45</v>
      </c>
      <c r="D151" s="36">
        <v>420120</v>
      </c>
      <c r="E151" s="54" t="s">
        <v>72</v>
      </c>
      <c r="F151" s="38">
        <v>500000</v>
      </c>
      <c r="G151" s="38"/>
      <c r="H151" s="38">
        <f t="shared" si="17"/>
        <v>500000</v>
      </c>
      <c r="I151" s="38"/>
      <c r="L151" s="70"/>
    </row>
    <row r="152" spans="1:12" s="68" customFormat="1" ht="22.5">
      <c r="A152" s="48" t="s">
        <v>4</v>
      </c>
      <c r="B152" s="48" t="s">
        <v>44</v>
      </c>
      <c r="C152" s="49" t="s">
        <v>45</v>
      </c>
      <c r="D152" s="48" t="s">
        <v>21</v>
      </c>
      <c r="E152" s="49" t="s">
        <v>22</v>
      </c>
      <c r="F152" s="63">
        <f>БУЏЕТ!F34</f>
        <v>500000</v>
      </c>
      <c r="G152" s="50">
        <f>G153</f>
        <v>0</v>
      </c>
      <c r="H152" s="50">
        <f t="shared" si="17"/>
        <v>500000</v>
      </c>
      <c r="I152" s="50">
        <f>G152/F152*100</f>
        <v>0</v>
      </c>
      <c r="L152" s="69">
        <f>SUM(F153)</f>
        <v>1500000</v>
      </c>
    </row>
    <row r="153" spans="1:12" s="68" customFormat="1" ht="22.5">
      <c r="A153" s="36"/>
      <c r="B153" s="36">
        <v>27</v>
      </c>
      <c r="C153" s="37" t="s">
        <v>45</v>
      </c>
      <c r="D153" s="36">
        <v>425990</v>
      </c>
      <c r="E153" s="13" t="s">
        <v>163</v>
      </c>
      <c r="F153" s="38">
        <v>1500000</v>
      </c>
      <c r="G153" s="38"/>
      <c r="H153" s="38">
        <f t="shared" si="17"/>
        <v>1500000</v>
      </c>
      <c r="I153" s="38"/>
      <c r="L153" s="70"/>
    </row>
    <row r="154" spans="1:12" s="70" customFormat="1" ht="22.5">
      <c r="A154" s="48">
        <v>785</v>
      </c>
      <c r="B154" s="48">
        <v>28</v>
      </c>
      <c r="C154" s="49" t="s">
        <v>46</v>
      </c>
      <c r="D154" s="48">
        <v>420</v>
      </c>
      <c r="E154" s="49" t="s">
        <v>14</v>
      </c>
      <c r="F154" s="63" t="e">
        <f>БУЏЕТ!#REF!</f>
        <v>#REF!</v>
      </c>
      <c r="G154" s="50">
        <f>SUM(G155:G160)</f>
        <v>3080324</v>
      </c>
      <c r="H154" s="50" t="e">
        <f>F154-G154</f>
        <v>#REF!</v>
      </c>
      <c r="I154" s="50" t="e">
        <f>G154/F154*100</f>
        <v>#REF!</v>
      </c>
      <c r="L154" s="69">
        <f>SUM(F155:F160)</f>
        <v>3100000</v>
      </c>
    </row>
    <row r="155" spans="1:12" s="68" customFormat="1" ht="22.5">
      <c r="A155" s="36"/>
      <c r="B155" s="36">
        <v>28</v>
      </c>
      <c r="C155" s="37" t="s">
        <v>46</v>
      </c>
      <c r="D155" s="36">
        <v>420120</v>
      </c>
      <c r="E155" s="54" t="s">
        <v>72</v>
      </c>
      <c r="F155" s="38">
        <v>100</v>
      </c>
      <c r="G155" s="38"/>
      <c r="H155" s="38">
        <f>F155-G155</f>
        <v>100</v>
      </c>
      <c r="I155" s="38"/>
      <c r="L155" s="70"/>
    </row>
    <row r="156" spans="1:12" s="68" customFormat="1" ht="22.5">
      <c r="A156" s="36"/>
      <c r="B156" s="36">
        <v>28</v>
      </c>
      <c r="C156" s="37" t="s">
        <v>46</v>
      </c>
      <c r="D156" s="36">
        <v>420130</v>
      </c>
      <c r="E156" s="54" t="s">
        <v>74</v>
      </c>
      <c r="F156" s="38">
        <v>1916900</v>
      </c>
      <c r="G156" s="38">
        <v>1912134</v>
      </c>
      <c r="H156" s="38">
        <f>F156-G156</f>
        <v>4766</v>
      </c>
      <c r="I156" s="38"/>
      <c r="L156" s="70"/>
    </row>
    <row r="157" spans="1:12" s="68" customFormat="1" ht="22.5">
      <c r="A157" s="36"/>
      <c r="B157" s="36">
        <v>28</v>
      </c>
      <c r="C157" s="37" t="s">
        <v>46</v>
      </c>
      <c r="D157" s="36" t="s">
        <v>76</v>
      </c>
      <c r="E157" s="54" t="s">
        <v>77</v>
      </c>
      <c r="F157" s="38">
        <v>220000</v>
      </c>
      <c r="G157" s="38">
        <v>216988</v>
      </c>
      <c r="H157" s="38">
        <f t="shared" ref="H157:H160" si="18">F157-G157</f>
        <v>3012</v>
      </c>
      <c r="I157" s="38"/>
      <c r="L157" s="70"/>
    </row>
    <row r="158" spans="1:12" s="68" customFormat="1" ht="22.5">
      <c r="A158" s="36"/>
      <c r="B158" s="36">
        <v>28</v>
      </c>
      <c r="C158" s="37" t="s">
        <v>46</v>
      </c>
      <c r="D158" s="36" t="s">
        <v>78</v>
      </c>
      <c r="E158" s="54" t="s">
        <v>79</v>
      </c>
      <c r="F158" s="38">
        <v>495000</v>
      </c>
      <c r="G158" s="38">
        <v>486583</v>
      </c>
      <c r="H158" s="38">
        <f t="shared" si="18"/>
        <v>8417</v>
      </c>
      <c r="I158" s="38"/>
      <c r="L158" s="70"/>
    </row>
    <row r="159" spans="1:12" s="68" customFormat="1" ht="22.5">
      <c r="A159" s="36"/>
      <c r="B159" s="36">
        <v>28</v>
      </c>
      <c r="C159" s="37" t="s">
        <v>46</v>
      </c>
      <c r="D159" s="36" t="s">
        <v>80</v>
      </c>
      <c r="E159" s="54" t="s">
        <v>81</v>
      </c>
      <c r="F159" s="38">
        <v>465000</v>
      </c>
      <c r="G159" s="38">
        <v>461870</v>
      </c>
      <c r="H159" s="38">
        <f t="shared" si="18"/>
        <v>3130</v>
      </c>
      <c r="I159" s="38"/>
      <c r="L159" s="70"/>
    </row>
    <row r="160" spans="1:12" s="68" customFormat="1" ht="22.5">
      <c r="A160" s="36"/>
      <c r="B160" s="36">
        <v>28</v>
      </c>
      <c r="C160" s="37" t="s">
        <v>46</v>
      </c>
      <c r="D160" s="36">
        <v>420240</v>
      </c>
      <c r="E160" s="54" t="s">
        <v>83</v>
      </c>
      <c r="F160" s="38">
        <v>3000</v>
      </c>
      <c r="G160" s="38">
        <v>2749</v>
      </c>
      <c r="H160" s="38">
        <f t="shared" si="18"/>
        <v>251</v>
      </c>
      <c r="I160" s="38"/>
      <c r="L160" s="70"/>
    </row>
    <row r="161" spans="1:12" s="68" customFormat="1" ht="22.5">
      <c r="A161" s="48" t="s">
        <v>197</v>
      </c>
      <c r="B161" s="48">
        <v>28</v>
      </c>
      <c r="C161" s="49" t="s">
        <v>46</v>
      </c>
      <c r="D161" s="48" t="s">
        <v>21</v>
      </c>
      <c r="E161" s="49" t="s">
        <v>22</v>
      </c>
      <c r="F161" s="63">
        <f>БУЏЕТ!F35</f>
        <v>400000</v>
      </c>
      <c r="G161" s="50">
        <f>SUM(G162:G168)</f>
        <v>488419</v>
      </c>
      <c r="H161" s="50">
        <f t="shared" si="17"/>
        <v>-88419</v>
      </c>
      <c r="I161" s="50">
        <f>G161/F161*100</f>
        <v>122.10475000000001</v>
      </c>
      <c r="L161" s="69">
        <f>SUM(F162:F168)</f>
        <v>650000</v>
      </c>
    </row>
    <row r="162" spans="1:12" s="68" customFormat="1" ht="22.5">
      <c r="A162" s="22"/>
      <c r="B162" s="26">
        <v>28</v>
      </c>
      <c r="C162" s="27" t="s">
        <v>46</v>
      </c>
      <c r="D162" s="12">
        <v>425130</v>
      </c>
      <c r="E162" s="41" t="s">
        <v>141</v>
      </c>
      <c r="F162" s="35">
        <v>120000</v>
      </c>
      <c r="G162" s="35">
        <v>111720</v>
      </c>
      <c r="H162" s="35">
        <f t="shared" si="17"/>
        <v>8280</v>
      </c>
      <c r="I162" s="35"/>
      <c r="L162" s="70"/>
    </row>
    <row r="163" spans="1:12" s="68" customFormat="1" ht="22.5">
      <c r="A163" s="22"/>
      <c r="B163" s="26">
        <v>28</v>
      </c>
      <c r="C163" s="27" t="s">
        <v>46</v>
      </c>
      <c r="D163" s="12" t="s">
        <v>142</v>
      </c>
      <c r="E163" s="41" t="s">
        <v>198</v>
      </c>
      <c r="F163" s="35">
        <v>7000</v>
      </c>
      <c r="G163" s="35">
        <v>5000</v>
      </c>
      <c r="H163" s="35">
        <f t="shared" ref="H163" si="19">F163-G163</f>
        <v>2000</v>
      </c>
      <c r="I163" s="35"/>
      <c r="L163" s="70"/>
    </row>
    <row r="164" spans="1:12" s="68" customFormat="1" ht="22.5">
      <c r="A164" s="22"/>
      <c r="B164" s="26">
        <v>28</v>
      </c>
      <c r="C164" s="27" t="s">
        <v>46</v>
      </c>
      <c r="D164" s="12" t="s">
        <v>145</v>
      </c>
      <c r="E164" s="41" t="s">
        <v>146</v>
      </c>
      <c r="F164" s="35">
        <v>13000</v>
      </c>
      <c r="G164" s="35">
        <v>12699</v>
      </c>
      <c r="H164" s="35">
        <f t="shared" ref="H164:H169" si="20">F164-G164</f>
        <v>301</v>
      </c>
      <c r="I164" s="35"/>
      <c r="L164" s="70"/>
    </row>
    <row r="165" spans="1:12" s="68" customFormat="1" ht="22.5">
      <c r="A165" s="22"/>
      <c r="B165" s="26">
        <v>28</v>
      </c>
      <c r="C165" s="27" t="s">
        <v>46</v>
      </c>
      <c r="D165" s="12" t="s">
        <v>156</v>
      </c>
      <c r="E165" s="41" t="s">
        <v>157</v>
      </c>
      <c r="F165" s="35">
        <v>10000</v>
      </c>
      <c r="G165" s="35"/>
      <c r="H165" s="35">
        <f t="shared" si="20"/>
        <v>10000</v>
      </c>
      <c r="I165" s="35"/>
      <c r="L165" s="70"/>
    </row>
    <row r="166" spans="1:12" s="68" customFormat="1" ht="22.5">
      <c r="A166" s="22"/>
      <c r="B166" s="26">
        <v>28</v>
      </c>
      <c r="C166" s="27" t="s">
        <v>46</v>
      </c>
      <c r="D166" s="12">
        <v>425920</v>
      </c>
      <c r="E166" s="41" t="s">
        <v>199</v>
      </c>
      <c r="F166" s="35">
        <v>50000</v>
      </c>
      <c r="G166" s="35"/>
      <c r="H166" s="35">
        <f t="shared" si="20"/>
        <v>50000</v>
      </c>
      <c r="I166" s="35"/>
      <c r="L166" s="70"/>
    </row>
    <row r="167" spans="1:12" s="68" customFormat="1" ht="22.5">
      <c r="A167" s="22"/>
      <c r="B167" s="26">
        <v>28</v>
      </c>
      <c r="C167" s="27" t="s">
        <v>46</v>
      </c>
      <c r="D167" s="12">
        <v>425970</v>
      </c>
      <c r="E167" s="41" t="s">
        <v>161</v>
      </c>
      <c r="F167" s="35">
        <v>400000</v>
      </c>
      <c r="G167" s="35">
        <v>359000</v>
      </c>
      <c r="H167" s="35">
        <f t="shared" si="20"/>
        <v>41000</v>
      </c>
      <c r="I167" s="35"/>
      <c r="L167" s="70"/>
    </row>
    <row r="168" spans="1:12" s="68" customFormat="1" ht="22.5">
      <c r="A168" s="22"/>
      <c r="B168" s="26">
        <v>28</v>
      </c>
      <c r="C168" s="27" t="s">
        <v>46</v>
      </c>
      <c r="D168" s="12" t="s">
        <v>162</v>
      </c>
      <c r="E168" s="41" t="s">
        <v>200</v>
      </c>
      <c r="F168" s="35">
        <v>50000</v>
      </c>
      <c r="G168" s="35"/>
      <c r="H168" s="35">
        <f t="shared" si="20"/>
        <v>50000</v>
      </c>
      <c r="I168" s="35"/>
      <c r="L168" s="70"/>
    </row>
    <row r="169" spans="1:12" s="70" customFormat="1" ht="22.5">
      <c r="A169" s="48">
        <v>785</v>
      </c>
      <c r="B169" s="48">
        <v>28</v>
      </c>
      <c r="C169" s="49" t="s">
        <v>46</v>
      </c>
      <c r="D169" s="45">
        <v>426</v>
      </c>
      <c r="E169" s="49" t="s">
        <v>24</v>
      </c>
      <c r="F169" s="63" t="e">
        <f>БУЏЕТ!#REF!</f>
        <v>#REF!</v>
      </c>
      <c r="G169" s="50">
        <f>SUM(G170:G171)</f>
        <v>533934</v>
      </c>
      <c r="H169" s="50" t="e">
        <f t="shared" si="20"/>
        <v>#REF!</v>
      </c>
      <c r="I169" s="50" t="e">
        <f>G169/F169*100</f>
        <v>#REF!</v>
      </c>
      <c r="L169" s="69">
        <f>SUM(F170:F171)</f>
        <v>650000</v>
      </c>
    </row>
    <row r="170" spans="1:12" s="70" customFormat="1" ht="22.5">
      <c r="A170" s="36"/>
      <c r="B170" s="36">
        <v>28</v>
      </c>
      <c r="C170" s="37" t="s">
        <v>46</v>
      </c>
      <c r="D170" s="12">
        <v>426210</v>
      </c>
      <c r="E170" s="37" t="s">
        <v>167</v>
      </c>
      <c r="F170" s="38">
        <v>400000</v>
      </c>
      <c r="G170" s="38">
        <v>297236</v>
      </c>
      <c r="H170" s="38">
        <f>F170-G170</f>
        <v>102764</v>
      </c>
      <c r="I170" s="38"/>
    </row>
    <row r="171" spans="1:12" s="68" customFormat="1" ht="22.5">
      <c r="A171" s="22"/>
      <c r="B171" s="22">
        <v>28</v>
      </c>
      <c r="C171" s="27" t="s">
        <v>46</v>
      </c>
      <c r="D171" s="12">
        <v>426990</v>
      </c>
      <c r="E171" s="41" t="s">
        <v>172</v>
      </c>
      <c r="F171" s="35">
        <v>250000</v>
      </c>
      <c r="G171" s="35">
        <v>236698</v>
      </c>
      <c r="H171" s="35">
        <f>F171-G171</f>
        <v>13302</v>
      </c>
      <c r="I171" s="35"/>
      <c r="L171" s="70"/>
    </row>
    <row r="172" spans="1:12" s="68" customFormat="1" ht="22.5">
      <c r="A172" s="48" t="s">
        <v>197</v>
      </c>
      <c r="B172" s="48">
        <v>28</v>
      </c>
      <c r="C172" s="49" t="s">
        <v>46</v>
      </c>
      <c r="D172" s="48">
        <v>427</v>
      </c>
      <c r="E172" s="49" t="s">
        <v>26</v>
      </c>
      <c r="F172" s="63">
        <f>БУЏЕТ!F36</f>
        <v>7500000</v>
      </c>
      <c r="G172" s="50">
        <f>SUM(G173)</f>
        <v>2251562</v>
      </c>
      <c r="H172" s="50">
        <f t="shared" ref="H172:H185" si="21">F172-G172</f>
        <v>5248438</v>
      </c>
      <c r="I172" s="50">
        <f>G172/F172*100</f>
        <v>30.020826666666668</v>
      </c>
      <c r="L172" s="69">
        <f>SUM(F173)</f>
        <v>2450000</v>
      </c>
    </row>
    <row r="173" spans="1:12" s="68" customFormat="1" ht="22.5">
      <c r="A173" s="22"/>
      <c r="B173" s="22">
        <v>28</v>
      </c>
      <c r="C173" s="27" t="s">
        <v>46</v>
      </c>
      <c r="D173" s="22">
        <v>427110</v>
      </c>
      <c r="E173" s="27" t="s">
        <v>26</v>
      </c>
      <c r="F173" s="35">
        <v>2450000</v>
      </c>
      <c r="G173" s="35">
        <v>2251562</v>
      </c>
      <c r="H173" s="35">
        <f t="shared" si="21"/>
        <v>198438</v>
      </c>
      <c r="I173" s="35"/>
      <c r="L173" s="70"/>
    </row>
    <row r="174" spans="1:12" s="68" customFormat="1" ht="22.5">
      <c r="A174" s="48">
        <v>785</v>
      </c>
      <c r="B174" s="48">
        <v>28</v>
      </c>
      <c r="C174" s="49" t="s">
        <v>46</v>
      </c>
      <c r="D174" s="45">
        <v>480</v>
      </c>
      <c r="E174" s="46" t="s">
        <v>29</v>
      </c>
      <c r="F174" s="63">
        <f>БУЏЕТ!F37</f>
        <v>25900000</v>
      </c>
      <c r="G174" s="50">
        <f>SUM(G175:G176)</f>
        <v>27445353</v>
      </c>
      <c r="H174" s="50">
        <f t="shared" si="21"/>
        <v>-1545353</v>
      </c>
      <c r="I174" s="50">
        <f>G174/F174*100</f>
        <v>105.9666138996139</v>
      </c>
      <c r="L174" s="69">
        <f>SUM(F175:F176)</f>
        <v>35900000</v>
      </c>
    </row>
    <row r="175" spans="1:12" s="68" customFormat="1" ht="22.5">
      <c r="A175" s="36"/>
      <c r="B175" s="22">
        <v>28</v>
      </c>
      <c r="C175" s="27" t="s">
        <v>46</v>
      </c>
      <c r="D175" s="12">
        <v>480140</v>
      </c>
      <c r="E175" s="30" t="s">
        <v>178</v>
      </c>
      <c r="F175" s="38">
        <v>28890000</v>
      </c>
      <c r="G175" s="38">
        <v>20437938</v>
      </c>
      <c r="H175" s="38">
        <f t="shared" si="21"/>
        <v>8452062</v>
      </c>
      <c r="I175" s="38"/>
      <c r="L175" s="70"/>
    </row>
    <row r="176" spans="1:12" s="68" customFormat="1" ht="22.5">
      <c r="A176" s="36"/>
      <c r="B176" s="22">
        <v>28</v>
      </c>
      <c r="C176" s="27" t="s">
        <v>46</v>
      </c>
      <c r="D176" s="12">
        <v>480190</v>
      </c>
      <c r="E176" s="13" t="s">
        <v>182</v>
      </c>
      <c r="F176" s="38">
        <v>7010000</v>
      </c>
      <c r="G176" s="38">
        <v>7007415</v>
      </c>
      <c r="H176" s="38">
        <f t="shared" si="21"/>
        <v>2585</v>
      </c>
      <c r="I176" s="38"/>
      <c r="L176" s="70"/>
    </row>
    <row r="177" spans="1:12" s="70" customFormat="1" ht="22.5">
      <c r="A177" s="48">
        <v>785</v>
      </c>
      <c r="B177" s="48">
        <v>28</v>
      </c>
      <c r="C177" s="49" t="s">
        <v>46</v>
      </c>
      <c r="D177" s="45">
        <v>481</v>
      </c>
      <c r="E177" s="49" t="s">
        <v>37</v>
      </c>
      <c r="F177" s="63" t="e">
        <f>БУЏЕТ!#REF!</f>
        <v>#REF!</v>
      </c>
      <c r="G177" s="50">
        <f>G178</f>
        <v>671600</v>
      </c>
      <c r="H177" s="50" t="e">
        <f>F177-G177</f>
        <v>#REF!</v>
      </c>
      <c r="I177" s="50" t="e">
        <f>G177/F177*100</f>
        <v>#REF!</v>
      </c>
      <c r="L177" s="69">
        <f>SUM(F178)</f>
        <v>700000</v>
      </c>
    </row>
    <row r="178" spans="1:12" s="68" customFormat="1" ht="22.5">
      <c r="A178" s="36"/>
      <c r="B178" s="22">
        <v>28</v>
      </c>
      <c r="C178" s="27" t="s">
        <v>46</v>
      </c>
      <c r="D178" s="12">
        <v>481230</v>
      </c>
      <c r="E178" s="13" t="s">
        <v>222</v>
      </c>
      <c r="F178" s="38">
        <v>700000</v>
      </c>
      <c r="G178" s="38">
        <v>671600</v>
      </c>
      <c r="H178" s="38">
        <f>F178-G178</f>
        <v>28400</v>
      </c>
      <c r="I178" s="38"/>
      <c r="L178" s="70"/>
    </row>
    <row r="179" spans="1:12" s="68" customFormat="1" ht="22.5">
      <c r="A179" s="48">
        <v>785</v>
      </c>
      <c r="B179" s="48">
        <v>28</v>
      </c>
      <c r="C179" s="49" t="s">
        <v>46</v>
      </c>
      <c r="D179" s="45">
        <v>483</v>
      </c>
      <c r="E179" s="46" t="s">
        <v>30</v>
      </c>
      <c r="F179" s="63">
        <f>БУЏЕТ!F38</f>
        <v>500000</v>
      </c>
      <c r="G179" s="50">
        <f>G180</f>
        <v>540000</v>
      </c>
      <c r="H179" s="50">
        <f t="shared" si="21"/>
        <v>-40000</v>
      </c>
      <c r="I179" s="50">
        <f>G179/F179*100</f>
        <v>108</v>
      </c>
      <c r="L179" s="69">
        <f>SUM(F180)</f>
        <v>540000</v>
      </c>
    </row>
    <row r="180" spans="1:12" s="68" customFormat="1" ht="22.5">
      <c r="A180" s="36"/>
      <c r="B180" s="22">
        <v>28</v>
      </c>
      <c r="C180" s="27" t="s">
        <v>46</v>
      </c>
      <c r="D180" s="12">
        <v>483110</v>
      </c>
      <c r="E180" s="13" t="s">
        <v>208</v>
      </c>
      <c r="F180" s="38">
        <v>540000</v>
      </c>
      <c r="G180" s="38">
        <v>540000</v>
      </c>
      <c r="H180" s="38">
        <f t="shared" si="21"/>
        <v>0</v>
      </c>
      <c r="I180" s="38"/>
      <c r="L180" s="70"/>
    </row>
    <row r="181" spans="1:12" s="68" customFormat="1" ht="22.5">
      <c r="A181" s="48" t="s">
        <v>197</v>
      </c>
      <c r="B181" s="48">
        <v>28</v>
      </c>
      <c r="C181" s="49" t="s">
        <v>46</v>
      </c>
      <c r="D181" s="48">
        <v>485</v>
      </c>
      <c r="E181" s="49" t="s">
        <v>33</v>
      </c>
      <c r="F181" s="63">
        <f>БУЏЕТ!F39</f>
        <v>8000000</v>
      </c>
      <c r="G181" s="50">
        <f>G182</f>
        <v>2189450</v>
      </c>
      <c r="H181" s="50">
        <f t="shared" si="21"/>
        <v>5810550</v>
      </c>
      <c r="I181" s="50">
        <f>G181/F181*100</f>
        <v>27.368124999999999</v>
      </c>
      <c r="L181" s="69">
        <f>SUM(F182)</f>
        <v>2500000</v>
      </c>
    </row>
    <row r="182" spans="1:12" s="68" customFormat="1" ht="22.5">
      <c r="A182" s="36"/>
      <c r="B182" s="22">
        <v>28</v>
      </c>
      <c r="C182" s="27" t="s">
        <v>46</v>
      </c>
      <c r="D182" s="36">
        <v>485230</v>
      </c>
      <c r="E182" s="13" t="s">
        <v>185</v>
      </c>
      <c r="F182" s="38">
        <v>2500000</v>
      </c>
      <c r="G182" s="38">
        <v>2189450</v>
      </c>
      <c r="H182" s="38">
        <f t="shared" si="21"/>
        <v>310550</v>
      </c>
      <c r="I182" s="38"/>
      <c r="L182" s="70"/>
    </row>
    <row r="183" spans="1:12" s="68" customFormat="1">
      <c r="A183" s="94" t="s">
        <v>204</v>
      </c>
      <c r="B183" s="95"/>
      <c r="C183" s="95"/>
      <c r="D183" s="95"/>
      <c r="E183" s="96"/>
      <c r="F183" s="67">
        <f>SUMIF(A4:A181,630,F4:F181)</f>
        <v>574000000</v>
      </c>
      <c r="G183" s="67">
        <f>SUMIF(A4:A181,630,G4:G181)</f>
        <v>580206795</v>
      </c>
      <c r="H183" s="67">
        <f t="shared" si="21"/>
        <v>-6206795</v>
      </c>
      <c r="I183" s="67">
        <f>G183/F183*100</f>
        <v>101.08132317073171</v>
      </c>
      <c r="L183" s="70"/>
    </row>
    <row r="184" spans="1:12" s="68" customFormat="1">
      <c r="A184" s="94" t="s">
        <v>205</v>
      </c>
      <c r="B184" s="95"/>
      <c r="C184" s="95"/>
      <c r="D184" s="95"/>
      <c r="E184" s="96"/>
      <c r="F184" s="67" t="e">
        <f>SUMIF(A4:A181,785,F4:F181)</f>
        <v>#REF!</v>
      </c>
      <c r="G184" s="67">
        <f>SUMIF(A4:A181,785,G4:G181)</f>
        <v>37200642</v>
      </c>
      <c r="H184" s="67" t="e">
        <f t="shared" si="21"/>
        <v>#REF!</v>
      </c>
      <c r="I184" s="67" t="e">
        <f>G184/F184*100</f>
        <v>#REF!</v>
      </c>
      <c r="L184" s="70"/>
    </row>
    <row r="185" spans="1:12" s="68" customFormat="1">
      <c r="A185" s="94" t="s">
        <v>48</v>
      </c>
      <c r="B185" s="95"/>
      <c r="C185" s="95"/>
      <c r="D185" s="95"/>
      <c r="E185" s="96"/>
      <c r="F185" s="67" t="e">
        <f>SUM(F183:F184)</f>
        <v>#REF!</v>
      </c>
      <c r="G185" s="67">
        <f>SUM(G183:G184)</f>
        <v>617407437</v>
      </c>
      <c r="H185" s="67" t="e">
        <f t="shared" si="21"/>
        <v>#REF!</v>
      </c>
      <c r="I185" s="67" t="e">
        <f>G185/F185*100</f>
        <v>#REF!</v>
      </c>
      <c r="L185" s="76">
        <f>SUM(L4:L184)</f>
        <v>674747000</v>
      </c>
    </row>
  </sheetData>
  <sheetProtection algorithmName="SHA-512" hashValue="Qgu14Sy9VEU9HAjL2gTNnRG6uGS3/UaDiuQB41gxyB40r+drJIlQA4zR8gPDu+HWCWLHYhMzKHAxp40bfKalxA==" saltValue="XYmDTpfzOITCN3cFF6czlA==" spinCount="100000" sheet="1" objects="1" scenarios="1"/>
  <protectedRanges>
    <protectedRange sqref="G102 G104 G106:G107 G111:G112 G114 G116 G118 G120 G122 G124:G130 G132:G133 G135:G141 G143:G146 G148:G149 G151 G153 G155:G160 G170:G171 G173 G175:G176 G178 G180 G182 G162:G168 G109" name="Range7"/>
    <protectedRange sqref="G53:G59 G61:G75 G77:G81 G83 G85:G87 G89:G93 G95:G96 G98:G100" name="Range6"/>
    <protectedRange sqref="G5:G9 G11:G14 G16:G17 G19:G25 G27:G38 G40:G51" name="Range5"/>
    <protectedRange sqref="F102 F104 F111:F112 F114 F116 F118 F120 F122 F124:F130 F132:F133 F135:F141 F143:F146 F148:F149 F151 F153 F155:F160 F170:F171 F173 F175:F176 F178 F180 F182 F162:F168 F106:F107 F109" name="Range4"/>
    <protectedRange sqref="F53:F59 F61:F75 F77:F81 F83 F85:F87 F89:F93 F95:F96 F98:F100" name="Range3"/>
    <protectedRange sqref="F5:F9 F11:F14 F16:F17 F19:F25 F27:F38 F40:F51" name="Range2"/>
    <protectedRange sqref="A1" name="Range1"/>
  </protectedRanges>
  <autoFilter ref="A3:I183">
    <filterColumn colId="1" showButton="0"/>
    <filterColumn colId="3" showButton="0"/>
  </autoFilter>
  <mergeCells count="6">
    <mergeCell ref="A185:E185"/>
    <mergeCell ref="A1:I2"/>
    <mergeCell ref="B3:C3"/>
    <mergeCell ref="D3:E3"/>
    <mergeCell ref="A183:E183"/>
    <mergeCell ref="A184:E184"/>
  </mergeCells>
  <pageMargins left="0.25" right="0.25" top="0.75" bottom="0.75" header="0.3" footer="0.3"/>
  <pageSetup paperSize="9" scale="8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2" workbookViewId="0">
      <selection activeCell="G18" sqref="G18"/>
    </sheetView>
  </sheetViews>
  <sheetFormatPr defaultRowHeight="15"/>
  <cols>
    <col min="2" max="2" width="8.42578125" customWidth="1"/>
    <col min="3" max="3" width="30.5703125" customWidth="1"/>
    <col min="4" max="4" width="10.85546875" customWidth="1"/>
    <col min="5" max="5" width="20.85546875" customWidth="1"/>
    <col min="6" max="6" width="14" customWidth="1"/>
    <col min="7" max="7" width="14.28515625" customWidth="1"/>
    <col min="8" max="8" width="13.28515625" customWidth="1"/>
    <col min="9" max="9" width="8.42578125" customWidth="1"/>
  </cols>
  <sheetData>
    <row r="1" spans="1:9">
      <c r="A1" s="100" t="s">
        <v>215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7" t="s">
        <v>0</v>
      </c>
      <c r="B2" s="101" t="s">
        <v>1</v>
      </c>
      <c r="C2" s="102"/>
      <c r="D2" s="101" t="s">
        <v>2</v>
      </c>
      <c r="E2" s="102"/>
      <c r="F2" s="17" t="s">
        <v>3</v>
      </c>
      <c r="G2" s="17" t="s">
        <v>49</v>
      </c>
      <c r="H2" s="17" t="s">
        <v>50</v>
      </c>
      <c r="I2" s="17" t="s">
        <v>51</v>
      </c>
    </row>
    <row r="3" spans="1:9" ht="22.5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f>БУЏЕТ!F4</f>
        <v>232900000</v>
      </c>
      <c r="G3" s="55">
        <v>17532565</v>
      </c>
      <c r="H3" s="20">
        <f>F3:F38-G3:G38</f>
        <v>215367435</v>
      </c>
      <c r="I3" s="20">
        <f>G3/F3*100</f>
        <v>7.5279368827823099</v>
      </c>
    </row>
    <row r="4" spans="1:9" ht="22.5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f>БУЏЕТ!F5</f>
        <v>90600000</v>
      </c>
      <c r="G4" s="55">
        <v>6818536</v>
      </c>
      <c r="H4" s="20">
        <f t="shared" ref="H4:H35" si="0">F4-G4</f>
        <v>83781464</v>
      </c>
      <c r="I4" s="20">
        <f>G4/F4*100</f>
        <v>7.5259779249448124</v>
      </c>
    </row>
    <row r="5" spans="1:9" ht="22.5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55">
        <v>0</v>
      </c>
      <c r="H5" s="20">
        <f t="shared" si="0"/>
        <v>3500000</v>
      </c>
      <c r="I5" s="20">
        <v>0</v>
      </c>
    </row>
    <row r="6" spans="1:9" ht="22.5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f>БУЏЕТ!F7</f>
        <v>37000000</v>
      </c>
      <c r="G6" s="55">
        <v>4157338</v>
      </c>
      <c r="H6" s="20">
        <f t="shared" si="0"/>
        <v>32842662</v>
      </c>
      <c r="I6" s="20">
        <f t="shared" ref="I6:I38" si="1">G6/F6*100</f>
        <v>11.236048648648648</v>
      </c>
    </row>
    <row r="7" spans="1:9" ht="22.5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f>БУЏЕТ!F8</f>
        <v>60000000</v>
      </c>
      <c r="G7" s="55">
        <v>1936088</v>
      </c>
      <c r="H7" s="20">
        <f t="shared" si="0"/>
        <v>58063912</v>
      </c>
      <c r="I7" s="20">
        <f t="shared" si="1"/>
        <v>3.2268133333333329</v>
      </c>
    </row>
    <row r="8" spans="1:9" ht="22.5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f>БУЏЕТ!F9</f>
        <v>8000000</v>
      </c>
      <c r="G8" s="55">
        <v>143441</v>
      </c>
      <c r="H8" s="20">
        <f t="shared" si="0"/>
        <v>7856559</v>
      </c>
      <c r="I8" s="20">
        <f t="shared" si="1"/>
        <v>1.7930125000000001</v>
      </c>
    </row>
    <row r="9" spans="1:9" ht="22.5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55">
        <v>575274</v>
      </c>
      <c r="H9" s="20">
        <f t="shared" si="0"/>
        <v>13424726</v>
      </c>
      <c r="I9" s="20">
        <f t="shared" si="1"/>
        <v>4.1091000000000006</v>
      </c>
    </row>
    <row r="10" spans="1:9" ht="22.5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f>БУЏЕТ!F11</f>
        <v>7400000</v>
      </c>
      <c r="G10" s="55">
        <v>327318</v>
      </c>
      <c r="H10" s="20">
        <f t="shared" si="0"/>
        <v>7072682</v>
      </c>
      <c r="I10" s="20">
        <f t="shared" si="1"/>
        <v>4.4232162162162165</v>
      </c>
    </row>
    <row r="11" spans="1:9" ht="22.5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f>БУЏЕТ!F12</f>
        <v>16000000</v>
      </c>
      <c r="G11" s="55">
        <v>655441</v>
      </c>
      <c r="H11" s="20">
        <f t="shared" si="0"/>
        <v>15344559</v>
      </c>
      <c r="I11" s="20">
        <f t="shared" si="1"/>
        <v>4.09650625</v>
      </c>
    </row>
    <row r="12" spans="1:9" ht="22.5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f>БУЏЕТ!F13</f>
        <v>17000000</v>
      </c>
      <c r="G12" s="55">
        <v>1160293</v>
      </c>
      <c r="H12" s="20">
        <f t="shared" si="0"/>
        <v>15839707</v>
      </c>
      <c r="I12" s="20">
        <f t="shared" si="1"/>
        <v>6.8252529411764709</v>
      </c>
    </row>
    <row r="13" spans="1:9" ht="22.5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20">
        <v>99312</v>
      </c>
      <c r="H13" s="20">
        <f t="shared" si="0"/>
        <v>1400688</v>
      </c>
      <c r="I13" s="20">
        <f t="shared" si="1"/>
        <v>6.6208</v>
      </c>
    </row>
    <row r="14" spans="1:9" ht="22.5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f>БУЏЕТ!F15</f>
        <v>15000000</v>
      </c>
      <c r="G14" s="20">
        <v>0</v>
      </c>
      <c r="H14" s="20">
        <f t="shared" si="0"/>
        <v>15000000</v>
      </c>
      <c r="I14" s="20">
        <f t="shared" si="1"/>
        <v>0</v>
      </c>
    </row>
    <row r="15" spans="1:9" ht="22.5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20">
        <v>0</v>
      </c>
      <c r="H15" s="20">
        <f t="shared" si="0"/>
        <v>500000</v>
      </c>
      <c r="I15" s="20">
        <f t="shared" si="1"/>
        <v>0</v>
      </c>
    </row>
    <row r="16" spans="1:9" ht="22.5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f>БУЏЕТ!F17</f>
        <v>5500000</v>
      </c>
      <c r="G16" s="20">
        <v>0</v>
      </c>
      <c r="H16" s="20">
        <f t="shared" si="0"/>
        <v>5500000</v>
      </c>
      <c r="I16" s="20">
        <f t="shared" si="1"/>
        <v>0</v>
      </c>
    </row>
    <row r="17" spans="1:9" ht="22.5">
      <c r="A17" s="19" t="s">
        <v>4</v>
      </c>
      <c r="B17" s="19" t="s">
        <v>34</v>
      </c>
      <c r="C17" s="4" t="s">
        <v>6</v>
      </c>
      <c r="D17" s="19" t="s">
        <v>21</v>
      </c>
      <c r="E17" s="4" t="s">
        <v>22</v>
      </c>
      <c r="F17" s="20">
        <f>БУЏЕТ!F18</f>
        <v>9000000</v>
      </c>
      <c r="G17" s="20">
        <v>480000</v>
      </c>
      <c r="H17" s="20">
        <f t="shared" si="0"/>
        <v>8520000</v>
      </c>
      <c r="I17" s="20">
        <f t="shared" si="1"/>
        <v>5.3333333333333339</v>
      </c>
    </row>
    <row r="18" spans="1:9" ht="22.5">
      <c r="A18" s="19" t="s">
        <v>4</v>
      </c>
      <c r="B18" s="19" t="s">
        <v>34</v>
      </c>
      <c r="C18" s="4" t="s">
        <v>6</v>
      </c>
      <c r="D18" s="19" t="s">
        <v>23</v>
      </c>
      <c r="E18" s="4" t="s">
        <v>24</v>
      </c>
      <c r="F18" s="20">
        <f>БУЏЕТ!F19</f>
        <v>5400000</v>
      </c>
      <c r="G18" s="20">
        <v>0</v>
      </c>
      <c r="H18" s="20">
        <f t="shared" si="0"/>
        <v>5400000</v>
      </c>
      <c r="I18" s="20">
        <f t="shared" si="1"/>
        <v>0</v>
      </c>
    </row>
    <row r="19" spans="1:9" ht="22.5">
      <c r="A19" s="19" t="s">
        <v>4</v>
      </c>
      <c r="B19" s="19" t="s">
        <v>188</v>
      </c>
      <c r="C19" s="4" t="s">
        <v>6</v>
      </c>
      <c r="D19" s="19" t="s">
        <v>19</v>
      </c>
      <c r="E19" s="4" t="s">
        <v>20</v>
      </c>
      <c r="F19" s="20">
        <f>БУЏЕТ!F20</f>
        <v>1000000</v>
      </c>
      <c r="G19" s="20">
        <f>ПОСТАВКА!G105</f>
        <v>0</v>
      </c>
      <c r="H19" s="20">
        <f t="shared" si="0"/>
        <v>1000000</v>
      </c>
      <c r="I19" s="20">
        <f t="shared" si="1"/>
        <v>0</v>
      </c>
    </row>
    <row r="20" spans="1:9" ht="22.5">
      <c r="A20" s="19" t="s">
        <v>4</v>
      </c>
      <c r="B20" s="19" t="s">
        <v>188</v>
      </c>
      <c r="C20" s="4" t="s">
        <v>6</v>
      </c>
      <c r="D20" s="19" t="s">
        <v>40</v>
      </c>
      <c r="E20" s="4" t="s">
        <v>29</v>
      </c>
      <c r="F20" s="20">
        <f>БУЏЕТ!F22</f>
        <v>7000000</v>
      </c>
      <c r="G20" s="20">
        <f>ПОСТАВКА!G110</f>
        <v>0</v>
      </c>
      <c r="H20" s="20">
        <f t="shared" si="0"/>
        <v>7000000</v>
      </c>
      <c r="I20" s="20">
        <f t="shared" si="1"/>
        <v>0</v>
      </c>
    </row>
    <row r="21" spans="1:9" ht="22.5">
      <c r="A21" s="19" t="s">
        <v>4</v>
      </c>
      <c r="B21" s="19" t="s">
        <v>188</v>
      </c>
      <c r="C21" s="4" t="s">
        <v>6</v>
      </c>
      <c r="D21" s="19" t="s">
        <v>189</v>
      </c>
      <c r="E21" s="4" t="s">
        <v>37</v>
      </c>
      <c r="F21" s="20">
        <f>БУЏЕТ!F23</f>
        <v>33000000</v>
      </c>
      <c r="G21" s="20">
        <f>ПОСТАВКА!G113</f>
        <v>0</v>
      </c>
      <c r="H21" s="20">
        <f t="shared" si="0"/>
        <v>33000000</v>
      </c>
      <c r="I21" s="20">
        <f t="shared" si="1"/>
        <v>0</v>
      </c>
    </row>
    <row r="22" spans="1:9" ht="22.5">
      <c r="A22" s="19" t="s">
        <v>4</v>
      </c>
      <c r="B22" s="19" t="s">
        <v>38</v>
      </c>
      <c r="C22" s="4" t="s">
        <v>6</v>
      </c>
      <c r="D22" s="19" t="s">
        <v>17</v>
      </c>
      <c r="E22" s="4" t="s">
        <v>18</v>
      </c>
      <c r="F22" s="20">
        <f>БУЏЕТ!F24</f>
        <v>100000</v>
      </c>
      <c r="G22" s="20">
        <v>0</v>
      </c>
      <c r="H22" s="20">
        <f t="shared" si="0"/>
        <v>100000</v>
      </c>
      <c r="I22" s="20">
        <f t="shared" si="1"/>
        <v>0</v>
      </c>
    </row>
    <row r="23" spans="1:9" ht="22.5">
      <c r="A23" s="19" t="s">
        <v>4</v>
      </c>
      <c r="B23" s="19" t="s">
        <v>38</v>
      </c>
      <c r="C23" s="4" t="s">
        <v>6</v>
      </c>
      <c r="D23" s="19" t="s">
        <v>19</v>
      </c>
      <c r="E23" s="4" t="s">
        <v>20</v>
      </c>
      <c r="F23" s="20">
        <f>БУЏЕТ!F25</f>
        <v>1500000</v>
      </c>
      <c r="G23" s="20">
        <v>0</v>
      </c>
      <c r="H23" s="20">
        <f t="shared" si="0"/>
        <v>1500000</v>
      </c>
      <c r="I23" s="20">
        <f t="shared" si="1"/>
        <v>0</v>
      </c>
    </row>
    <row r="24" spans="1:9" ht="22.5">
      <c r="A24" s="19" t="s">
        <v>4</v>
      </c>
      <c r="B24" s="19" t="s">
        <v>38</v>
      </c>
      <c r="C24" s="4" t="s">
        <v>6</v>
      </c>
      <c r="D24" s="19">
        <v>425</v>
      </c>
      <c r="E24" s="4" t="s">
        <v>22</v>
      </c>
      <c r="F24" s="20">
        <f>БУЏЕТ!F26</f>
        <v>500000</v>
      </c>
      <c r="G24" s="20">
        <f>ПОСТАВКА!G119</f>
        <v>0</v>
      </c>
      <c r="H24" s="20">
        <f t="shared" si="0"/>
        <v>500000</v>
      </c>
      <c r="I24" s="20">
        <f t="shared" si="1"/>
        <v>0</v>
      </c>
    </row>
    <row r="25" spans="1:9" ht="22.5">
      <c r="A25" s="19">
        <v>630</v>
      </c>
      <c r="B25" s="19">
        <v>23</v>
      </c>
      <c r="C25" s="4" t="s">
        <v>6</v>
      </c>
      <c r="D25" s="19">
        <v>426</v>
      </c>
      <c r="E25" s="4" t="s">
        <v>24</v>
      </c>
      <c r="F25" s="20">
        <f>БУЏЕТ!F27</f>
        <v>500000</v>
      </c>
      <c r="G25" s="20">
        <f>ПОСТАВКА!G121</f>
        <v>0</v>
      </c>
      <c r="H25" s="20">
        <f t="shared" si="0"/>
        <v>500000</v>
      </c>
      <c r="I25" s="20">
        <f t="shared" si="1"/>
        <v>0</v>
      </c>
    </row>
    <row r="26" spans="1:9">
      <c r="A26" s="19" t="s">
        <v>4</v>
      </c>
      <c r="B26" s="19" t="s">
        <v>41</v>
      </c>
      <c r="C26" s="4" t="s">
        <v>42</v>
      </c>
      <c r="D26" s="19" t="s">
        <v>13</v>
      </c>
      <c r="E26" s="4" t="s">
        <v>14</v>
      </c>
      <c r="F26" s="20">
        <f>БУЏЕТ!F28</f>
        <v>1450000</v>
      </c>
      <c r="G26" s="20">
        <v>0</v>
      </c>
      <c r="H26" s="20">
        <f t="shared" si="0"/>
        <v>1450000</v>
      </c>
      <c r="I26" s="20">
        <f t="shared" si="1"/>
        <v>0</v>
      </c>
    </row>
    <row r="27" spans="1:9" ht="22.5">
      <c r="A27" s="19">
        <v>630</v>
      </c>
      <c r="B27" s="19" t="s">
        <v>41</v>
      </c>
      <c r="C27" s="4" t="s">
        <v>42</v>
      </c>
      <c r="D27" s="19" t="s">
        <v>19</v>
      </c>
      <c r="E27" s="4" t="s">
        <v>20</v>
      </c>
      <c r="F27" s="20">
        <f>БУЏЕТ!F29</f>
        <v>2000000</v>
      </c>
      <c r="G27" s="20">
        <v>35400</v>
      </c>
      <c r="H27" s="20">
        <f t="shared" si="0"/>
        <v>1964600</v>
      </c>
      <c r="I27" s="20">
        <f t="shared" si="1"/>
        <v>1.77</v>
      </c>
    </row>
    <row r="28" spans="1:9">
      <c r="A28" s="19" t="s">
        <v>4</v>
      </c>
      <c r="B28" s="19" t="s">
        <v>41</v>
      </c>
      <c r="C28" s="4" t="s">
        <v>42</v>
      </c>
      <c r="D28" s="19" t="s">
        <v>21</v>
      </c>
      <c r="E28" s="4" t="s">
        <v>22</v>
      </c>
      <c r="F28" s="20">
        <f>БУЏЕТ!F30</f>
        <v>1500000</v>
      </c>
      <c r="G28" s="20">
        <v>57048</v>
      </c>
      <c r="H28" s="20">
        <f t="shared" si="0"/>
        <v>1442952</v>
      </c>
      <c r="I28" s="20">
        <f t="shared" si="1"/>
        <v>3.8032000000000004</v>
      </c>
    </row>
    <row r="29" spans="1:9">
      <c r="A29" s="19" t="s">
        <v>4</v>
      </c>
      <c r="B29" s="19" t="s">
        <v>41</v>
      </c>
      <c r="C29" s="4" t="s">
        <v>42</v>
      </c>
      <c r="D29" s="19" t="s">
        <v>23</v>
      </c>
      <c r="E29" s="4" t="s">
        <v>24</v>
      </c>
      <c r="F29" s="20">
        <f>БУЏЕТ!F31</f>
        <v>1000000</v>
      </c>
      <c r="G29" s="20">
        <v>1360</v>
      </c>
      <c r="H29" s="20">
        <f t="shared" si="0"/>
        <v>998640</v>
      </c>
      <c r="I29" s="20">
        <f t="shared" si="1"/>
        <v>0.13600000000000001</v>
      </c>
    </row>
    <row r="30" spans="1:9" ht="22.5">
      <c r="A30" s="19" t="s">
        <v>4</v>
      </c>
      <c r="B30" s="19" t="s">
        <v>41</v>
      </c>
      <c r="C30" s="4" t="s">
        <v>42</v>
      </c>
      <c r="D30" s="19" t="s">
        <v>32</v>
      </c>
      <c r="E30" s="4" t="s">
        <v>43</v>
      </c>
      <c r="F30" s="20">
        <f>БУЏЕТ!F32</f>
        <v>150000</v>
      </c>
      <c r="G30" s="20">
        <f>ПОСТАВКА!G147</f>
        <v>0</v>
      </c>
      <c r="H30" s="20">
        <f t="shared" si="0"/>
        <v>150000</v>
      </c>
      <c r="I30" s="20">
        <f t="shared" si="1"/>
        <v>0</v>
      </c>
    </row>
    <row r="31" spans="1:9">
      <c r="A31" s="19" t="s">
        <v>4</v>
      </c>
      <c r="B31" s="19" t="s">
        <v>44</v>
      </c>
      <c r="C31" s="4" t="s">
        <v>45</v>
      </c>
      <c r="D31" s="19">
        <v>420</v>
      </c>
      <c r="E31" s="4" t="s">
        <v>14</v>
      </c>
      <c r="F31" s="20">
        <f>БУЏЕТ!F33</f>
        <v>500000</v>
      </c>
      <c r="G31" s="20">
        <f>ПОСТАВКА!G150</f>
        <v>0</v>
      </c>
      <c r="H31" s="20">
        <f t="shared" si="0"/>
        <v>500000</v>
      </c>
      <c r="I31" s="20">
        <f t="shared" si="1"/>
        <v>0</v>
      </c>
    </row>
    <row r="32" spans="1:9">
      <c r="A32" s="19" t="s">
        <v>4</v>
      </c>
      <c r="B32" s="19" t="s">
        <v>44</v>
      </c>
      <c r="C32" s="4" t="s">
        <v>45</v>
      </c>
      <c r="D32" s="19" t="s">
        <v>21</v>
      </c>
      <c r="E32" s="4" t="s">
        <v>22</v>
      </c>
      <c r="F32" s="20">
        <f>БУЏЕТ!F34</f>
        <v>500000</v>
      </c>
      <c r="G32" s="20">
        <f>ПОСТАВКА!G152</f>
        <v>0</v>
      </c>
      <c r="H32" s="20">
        <f t="shared" si="0"/>
        <v>500000</v>
      </c>
      <c r="I32" s="20">
        <f t="shared" si="1"/>
        <v>0</v>
      </c>
    </row>
    <row r="33" spans="1:9" ht="22.5">
      <c r="A33" s="19" t="s">
        <v>197</v>
      </c>
      <c r="B33" s="19">
        <v>28</v>
      </c>
      <c r="C33" s="4" t="s">
        <v>203</v>
      </c>
      <c r="D33" s="19">
        <v>425</v>
      </c>
      <c r="E33" s="4" t="s">
        <v>22</v>
      </c>
      <c r="F33" s="20">
        <f>БУЏЕТ!F35</f>
        <v>400000</v>
      </c>
      <c r="G33" s="20">
        <v>0</v>
      </c>
      <c r="H33" s="20">
        <f t="shared" si="0"/>
        <v>400000</v>
      </c>
      <c r="I33" s="20">
        <f t="shared" si="1"/>
        <v>0</v>
      </c>
    </row>
    <row r="34" spans="1:9" ht="22.5">
      <c r="A34" s="19" t="s">
        <v>197</v>
      </c>
      <c r="B34" s="19">
        <v>28</v>
      </c>
      <c r="C34" s="4" t="s">
        <v>46</v>
      </c>
      <c r="D34" s="19">
        <v>427</v>
      </c>
      <c r="E34" s="4" t="s">
        <v>26</v>
      </c>
      <c r="F34" s="20">
        <f>БУЏЕТ!F36</f>
        <v>7500000</v>
      </c>
      <c r="G34" s="20">
        <v>250405</v>
      </c>
      <c r="H34" s="20">
        <f t="shared" si="0"/>
        <v>7249595</v>
      </c>
      <c r="I34" s="20">
        <f t="shared" si="1"/>
        <v>3.3387333333333333</v>
      </c>
    </row>
    <row r="35" spans="1:9" ht="22.5">
      <c r="A35" s="19" t="s">
        <v>197</v>
      </c>
      <c r="B35" s="19">
        <v>28</v>
      </c>
      <c r="C35" s="4" t="s">
        <v>46</v>
      </c>
      <c r="D35" s="19">
        <v>480</v>
      </c>
      <c r="E35" s="4" t="s">
        <v>29</v>
      </c>
      <c r="F35" s="20">
        <f>БУЏЕТ!F37</f>
        <v>25900000</v>
      </c>
      <c r="G35" s="20">
        <v>0</v>
      </c>
      <c r="H35" s="20">
        <f t="shared" si="0"/>
        <v>25900000</v>
      </c>
      <c r="I35" s="20">
        <f t="shared" si="1"/>
        <v>0</v>
      </c>
    </row>
    <row r="36" spans="1:9" ht="22.5">
      <c r="A36" s="19">
        <v>785</v>
      </c>
      <c r="B36" s="19">
        <v>28</v>
      </c>
      <c r="C36" s="4" t="s">
        <v>46</v>
      </c>
      <c r="D36" s="19">
        <v>483</v>
      </c>
      <c r="E36" s="4" t="s">
        <v>30</v>
      </c>
      <c r="F36" s="20">
        <f>БУЏЕТ!F38</f>
        <v>500000</v>
      </c>
      <c r="G36" s="20">
        <v>0</v>
      </c>
      <c r="H36" s="20">
        <f>F36-G36</f>
        <v>500000</v>
      </c>
      <c r="I36" s="20">
        <f t="shared" si="1"/>
        <v>0</v>
      </c>
    </row>
    <row r="37" spans="1:9" ht="22.5">
      <c r="A37" s="19" t="s">
        <v>197</v>
      </c>
      <c r="B37" s="19">
        <v>28</v>
      </c>
      <c r="C37" s="4" t="s">
        <v>46</v>
      </c>
      <c r="D37" s="19">
        <v>485</v>
      </c>
      <c r="E37" s="4" t="s">
        <v>201</v>
      </c>
      <c r="F37" s="20">
        <f>БУЏЕТ!F39</f>
        <v>8000000</v>
      </c>
      <c r="G37" s="20">
        <v>0</v>
      </c>
      <c r="H37" s="20">
        <f>F37-G37</f>
        <v>8000000</v>
      </c>
      <c r="I37" s="20">
        <f t="shared" si="1"/>
        <v>0</v>
      </c>
    </row>
    <row r="38" spans="1:9">
      <c r="A38" s="103" t="s">
        <v>48</v>
      </c>
      <c r="B38" s="104"/>
      <c r="C38" s="104"/>
      <c r="D38" s="104"/>
      <c r="E38" s="105"/>
      <c r="F38" s="53">
        <f>SUM(F3:F37)</f>
        <v>616300000</v>
      </c>
      <c r="G38" s="53">
        <f>SUM(G3:G37)</f>
        <v>34229819</v>
      </c>
      <c r="H38" s="53">
        <f>F38-G38</f>
        <v>582070181</v>
      </c>
      <c r="I38" s="53">
        <f t="shared" si="1"/>
        <v>5.5540838877170202</v>
      </c>
    </row>
    <row r="40" spans="1:9">
      <c r="C40" s="57" t="s">
        <v>214</v>
      </c>
    </row>
    <row r="41" spans="1:9">
      <c r="C41" s="57" t="s">
        <v>213</v>
      </c>
    </row>
    <row r="42" spans="1:9">
      <c r="C42" s="57" t="s">
        <v>212</v>
      </c>
    </row>
  </sheetData>
  <protectedRanges>
    <protectedRange sqref="A1" name="Range1"/>
  </protectedRanges>
  <mergeCells count="4">
    <mergeCell ref="A1:I1"/>
    <mergeCell ref="B2:C2"/>
    <mergeCell ref="D2:E2"/>
    <mergeCell ref="A38:E3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7" workbookViewId="0">
      <selection activeCell="G41" sqref="G41"/>
    </sheetView>
  </sheetViews>
  <sheetFormatPr defaultRowHeight="15"/>
  <cols>
    <col min="3" max="3" width="30.42578125" customWidth="1"/>
    <col min="4" max="4" width="10.140625" customWidth="1"/>
    <col min="5" max="5" width="19.140625" customWidth="1"/>
    <col min="6" max="6" width="13.7109375" customWidth="1"/>
    <col min="7" max="7" width="14.28515625" customWidth="1"/>
    <col min="8" max="8" width="14" customWidth="1"/>
    <col min="9" max="9" width="10" customWidth="1"/>
  </cols>
  <sheetData>
    <row r="1" spans="1:9" ht="15" customHeight="1">
      <c r="A1" s="100" t="s">
        <v>217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7" t="s">
        <v>0</v>
      </c>
      <c r="B2" s="101" t="s">
        <v>1</v>
      </c>
      <c r="C2" s="102"/>
      <c r="D2" s="101" t="s">
        <v>2</v>
      </c>
      <c r="E2" s="102"/>
      <c r="F2" s="17" t="s">
        <v>3</v>
      </c>
      <c r="G2" s="17" t="s">
        <v>49</v>
      </c>
      <c r="H2" s="17" t="s">
        <v>50</v>
      </c>
      <c r="I2" s="17" t="s">
        <v>51</v>
      </c>
    </row>
    <row r="3" spans="1:9" ht="44.25" customHeight="1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f>БУЏЕТ!F4</f>
        <v>232900000</v>
      </c>
      <c r="G3" s="58">
        <v>34950729</v>
      </c>
      <c r="H3" s="20">
        <f>F3:F41-G3:G41</f>
        <v>197949271</v>
      </c>
      <c r="I3" s="20">
        <f>G3/F3*100</f>
        <v>15.006753542292831</v>
      </c>
    </row>
    <row r="4" spans="1:9" ht="41.25" customHeight="1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f>БУЏЕТ!F5</f>
        <v>90600000</v>
      </c>
      <c r="G4" s="58">
        <v>13592333</v>
      </c>
      <c r="H4" s="20">
        <f t="shared" ref="H4:H37" si="0">F4-G4</f>
        <v>77007667</v>
      </c>
      <c r="I4" s="20">
        <f>G4/F4*100</f>
        <v>15.00257505518764</v>
      </c>
    </row>
    <row r="5" spans="1:9" ht="42.75" customHeight="1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58">
        <v>353097</v>
      </c>
      <c r="H5" s="20">
        <f t="shared" si="0"/>
        <v>3146903</v>
      </c>
      <c r="I5" s="20">
        <v>0</v>
      </c>
    </row>
    <row r="6" spans="1:9" ht="46.5" customHeight="1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f>БУЏЕТ!F7</f>
        <v>37000000</v>
      </c>
      <c r="G6" s="58">
        <v>6925129</v>
      </c>
      <c r="H6" s="20">
        <f t="shared" si="0"/>
        <v>30074871</v>
      </c>
      <c r="I6" s="20">
        <f t="shared" ref="I6:I41" si="1">G6/F6*100</f>
        <v>18.716564864864864</v>
      </c>
    </row>
    <row r="7" spans="1:9" ht="41.25" customHeight="1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f>БУЏЕТ!F8</f>
        <v>60000000</v>
      </c>
      <c r="G7" s="58">
        <v>6678478</v>
      </c>
      <c r="H7" s="20">
        <f t="shared" si="0"/>
        <v>53321522</v>
      </c>
      <c r="I7" s="20">
        <f t="shared" si="1"/>
        <v>11.130796666666667</v>
      </c>
    </row>
    <row r="8" spans="1:9" ht="46.5" customHeight="1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f>БУЏЕТ!F9</f>
        <v>8000000</v>
      </c>
      <c r="G8" s="58">
        <v>641503</v>
      </c>
      <c r="H8" s="20">
        <f t="shared" si="0"/>
        <v>7358497</v>
      </c>
      <c r="I8" s="20">
        <f t="shared" si="1"/>
        <v>8.0187875000000002</v>
      </c>
    </row>
    <row r="9" spans="1:9" ht="39.75" customHeight="1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58">
        <v>1226349</v>
      </c>
      <c r="H9" s="20">
        <f t="shared" si="0"/>
        <v>12773651</v>
      </c>
      <c r="I9" s="20">
        <f t="shared" si="1"/>
        <v>8.7596357142857144</v>
      </c>
    </row>
    <row r="10" spans="1:9" ht="38.25" customHeight="1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f>БУЏЕТ!F11</f>
        <v>7400000</v>
      </c>
      <c r="G10" s="58">
        <v>1387927</v>
      </c>
      <c r="H10" s="20">
        <f t="shared" si="0"/>
        <v>6012073</v>
      </c>
      <c r="I10" s="20">
        <f t="shared" si="1"/>
        <v>18.755770270270268</v>
      </c>
    </row>
    <row r="11" spans="1:9" ht="45.75" customHeight="1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f>БУЏЕТ!F12</f>
        <v>16000000</v>
      </c>
      <c r="G11" s="58">
        <v>3120699</v>
      </c>
      <c r="H11" s="20">
        <f t="shared" si="0"/>
        <v>12879301</v>
      </c>
      <c r="I11" s="20">
        <f t="shared" si="1"/>
        <v>19.504368750000001</v>
      </c>
    </row>
    <row r="12" spans="1:9" ht="36.75" customHeight="1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f>БУЏЕТ!F13</f>
        <v>17000000</v>
      </c>
      <c r="G12" s="58">
        <v>2358904</v>
      </c>
      <c r="H12" s="20">
        <f t="shared" si="0"/>
        <v>14641096</v>
      </c>
      <c r="I12" s="20">
        <f t="shared" si="1"/>
        <v>13.87590588235294</v>
      </c>
    </row>
    <row r="13" spans="1:9" ht="38.25" customHeight="1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58">
        <v>142647</v>
      </c>
      <c r="H13" s="20">
        <f t="shared" si="0"/>
        <v>1357353</v>
      </c>
      <c r="I13" s="20">
        <f t="shared" si="1"/>
        <v>9.5098000000000003</v>
      </c>
    </row>
    <row r="14" spans="1:9" ht="47.25" customHeight="1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f>БУЏЕТ!F15</f>
        <v>15000000</v>
      </c>
      <c r="G14" s="58">
        <v>0</v>
      </c>
      <c r="H14" s="20">
        <f t="shared" si="0"/>
        <v>15000000</v>
      </c>
      <c r="I14" s="20">
        <f t="shared" si="1"/>
        <v>0</v>
      </c>
    </row>
    <row r="15" spans="1:9" ht="43.5" customHeight="1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58">
        <v>0</v>
      </c>
      <c r="H15" s="20">
        <f t="shared" si="0"/>
        <v>500000</v>
      </c>
      <c r="I15" s="20">
        <f t="shared" si="1"/>
        <v>0</v>
      </c>
    </row>
    <row r="16" spans="1:9" ht="42.75" customHeight="1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f>БУЏЕТ!F17</f>
        <v>5500000</v>
      </c>
      <c r="G16" s="58">
        <v>0</v>
      </c>
      <c r="H16" s="20">
        <f t="shared" si="0"/>
        <v>5500000</v>
      </c>
      <c r="I16" s="20">
        <f t="shared" si="1"/>
        <v>0</v>
      </c>
    </row>
    <row r="17" spans="1:9" ht="44.25" customHeight="1">
      <c r="A17" s="19" t="s">
        <v>4</v>
      </c>
      <c r="B17" s="19" t="s">
        <v>34</v>
      </c>
      <c r="C17" s="4" t="s">
        <v>6</v>
      </c>
      <c r="D17" s="19" t="s">
        <v>21</v>
      </c>
      <c r="E17" s="4" t="s">
        <v>22</v>
      </c>
      <c r="F17" s="20">
        <f>БУЏЕТ!F18</f>
        <v>9000000</v>
      </c>
      <c r="G17" s="58">
        <v>980000</v>
      </c>
      <c r="H17" s="20">
        <f t="shared" si="0"/>
        <v>8020000</v>
      </c>
      <c r="I17" s="20">
        <f t="shared" si="1"/>
        <v>10.888888888888888</v>
      </c>
    </row>
    <row r="18" spans="1:9" ht="43.5" customHeight="1">
      <c r="A18" s="19" t="s">
        <v>4</v>
      </c>
      <c r="B18" s="19" t="s">
        <v>34</v>
      </c>
      <c r="C18" s="4" t="s">
        <v>6</v>
      </c>
      <c r="D18" s="19" t="s">
        <v>23</v>
      </c>
      <c r="E18" s="4" t="s">
        <v>24</v>
      </c>
      <c r="F18" s="20">
        <f>БУЏЕТ!F19</f>
        <v>5400000</v>
      </c>
      <c r="G18" s="58">
        <v>36830</v>
      </c>
      <c r="H18" s="20">
        <f t="shared" si="0"/>
        <v>5363170</v>
      </c>
      <c r="I18" s="20">
        <f t="shared" si="1"/>
        <v>0.68203703703703711</v>
      </c>
    </row>
    <row r="19" spans="1:9" ht="45.75" customHeight="1">
      <c r="A19" s="19" t="s">
        <v>4</v>
      </c>
      <c r="B19" s="19" t="s">
        <v>188</v>
      </c>
      <c r="C19" s="4" t="s">
        <v>6</v>
      </c>
      <c r="D19" s="19" t="s">
        <v>19</v>
      </c>
      <c r="E19" s="4" t="s">
        <v>20</v>
      </c>
      <c r="F19" s="20">
        <f>БУЏЕТ!F20</f>
        <v>1000000</v>
      </c>
      <c r="G19" s="58">
        <v>0</v>
      </c>
      <c r="H19" s="20">
        <f t="shared" si="0"/>
        <v>1000000</v>
      </c>
      <c r="I19" s="20">
        <f t="shared" si="1"/>
        <v>0</v>
      </c>
    </row>
    <row r="20" spans="1:9" ht="43.5" customHeight="1">
      <c r="A20" s="19" t="s">
        <v>4</v>
      </c>
      <c r="B20" s="19" t="s">
        <v>188</v>
      </c>
      <c r="C20" s="4" t="s">
        <v>6</v>
      </c>
      <c r="D20" s="19" t="s">
        <v>40</v>
      </c>
      <c r="E20" s="4" t="s">
        <v>29</v>
      </c>
      <c r="F20" s="20">
        <f>БУЏЕТ!F22</f>
        <v>7000000</v>
      </c>
      <c r="G20" s="58">
        <v>0</v>
      </c>
      <c r="H20" s="20">
        <f t="shared" si="0"/>
        <v>7000000</v>
      </c>
      <c r="I20" s="20">
        <f t="shared" si="1"/>
        <v>0</v>
      </c>
    </row>
    <row r="21" spans="1:9" ht="52.5" customHeight="1">
      <c r="A21" s="19" t="s">
        <v>4</v>
      </c>
      <c r="B21" s="19" t="s">
        <v>188</v>
      </c>
      <c r="C21" s="4" t="s">
        <v>6</v>
      </c>
      <c r="D21" s="19" t="s">
        <v>189</v>
      </c>
      <c r="E21" s="4" t="s">
        <v>37</v>
      </c>
      <c r="F21" s="20">
        <f>БУЏЕТ!F23</f>
        <v>33000000</v>
      </c>
      <c r="G21" s="58">
        <v>0</v>
      </c>
      <c r="H21" s="20">
        <f t="shared" si="0"/>
        <v>33000000</v>
      </c>
      <c r="I21" s="20">
        <f t="shared" si="1"/>
        <v>0</v>
      </c>
    </row>
    <row r="22" spans="1:9" ht="39" customHeight="1">
      <c r="A22" s="19" t="s">
        <v>4</v>
      </c>
      <c r="B22" s="19" t="s">
        <v>38</v>
      </c>
      <c r="C22" s="4" t="s">
        <v>6</v>
      </c>
      <c r="D22" s="19" t="s">
        <v>17</v>
      </c>
      <c r="E22" s="4" t="s">
        <v>18</v>
      </c>
      <c r="F22" s="20">
        <f>БУЏЕТ!F24</f>
        <v>100000</v>
      </c>
      <c r="G22" s="58">
        <v>0</v>
      </c>
      <c r="H22" s="20">
        <f t="shared" si="0"/>
        <v>100000</v>
      </c>
      <c r="I22" s="20">
        <f t="shared" si="1"/>
        <v>0</v>
      </c>
    </row>
    <row r="23" spans="1:9" ht="35.25" customHeight="1">
      <c r="A23" s="19" t="s">
        <v>4</v>
      </c>
      <c r="B23" s="19" t="s">
        <v>38</v>
      </c>
      <c r="C23" s="4" t="s">
        <v>6</v>
      </c>
      <c r="D23" s="19" t="s">
        <v>19</v>
      </c>
      <c r="E23" s="4" t="s">
        <v>20</v>
      </c>
      <c r="F23" s="20">
        <f>БУЏЕТ!F25</f>
        <v>1500000</v>
      </c>
      <c r="G23" s="58">
        <v>0</v>
      </c>
      <c r="H23" s="20">
        <f t="shared" si="0"/>
        <v>1500000</v>
      </c>
      <c r="I23" s="20">
        <f t="shared" si="1"/>
        <v>0</v>
      </c>
    </row>
    <row r="24" spans="1:9" ht="36.75" customHeight="1">
      <c r="A24" s="19" t="s">
        <v>4</v>
      </c>
      <c r="B24" s="19" t="s">
        <v>38</v>
      </c>
      <c r="C24" s="4" t="s">
        <v>6</v>
      </c>
      <c r="D24" s="19">
        <v>425</v>
      </c>
      <c r="E24" s="4" t="s">
        <v>22</v>
      </c>
      <c r="F24" s="20">
        <f>БУЏЕТ!F26</f>
        <v>500000</v>
      </c>
      <c r="G24" s="58">
        <v>0</v>
      </c>
      <c r="H24" s="20">
        <f t="shared" si="0"/>
        <v>500000</v>
      </c>
      <c r="I24" s="20">
        <f t="shared" si="1"/>
        <v>0</v>
      </c>
    </row>
    <row r="25" spans="1:9" ht="47.25" customHeight="1">
      <c r="A25" s="19">
        <v>630</v>
      </c>
      <c r="B25" s="19">
        <v>23</v>
      </c>
      <c r="C25" s="4" t="s">
        <v>6</v>
      </c>
      <c r="D25" s="19">
        <v>426</v>
      </c>
      <c r="E25" s="4" t="s">
        <v>24</v>
      </c>
      <c r="F25" s="20">
        <f>БУЏЕТ!F27</f>
        <v>500000</v>
      </c>
      <c r="G25" s="58">
        <v>0</v>
      </c>
      <c r="H25" s="20">
        <f t="shared" si="0"/>
        <v>500000</v>
      </c>
      <c r="I25" s="20">
        <f t="shared" si="1"/>
        <v>0</v>
      </c>
    </row>
    <row r="26" spans="1:9" ht="33.75" customHeight="1">
      <c r="A26" s="19" t="s">
        <v>4</v>
      </c>
      <c r="B26" s="19" t="s">
        <v>41</v>
      </c>
      <c r="C26" s="4" t="s">
        <v>42</v>
      </c>
      <c r="D26" s="19" t="s">
        <v>13</v>
      </c>
      <c r="E26" s="4" t="s">
        <v>14</v>
      </c>
      <c r="F26" s="20">
        <f>БУЏЕТ!F28</f>
        <v>1450000</v>
      </c>
      <c r="G26" s="58">
        <v>0</v>
      </c>
      <c r="H26" s="20">
        <f t="shared" si="0"/>
        <v>1450000</v>
      </c>
      <c r="I26" s="20">
        <f t="shared" si="1"/>
        <v>0</v>
      </c>
    </row>
    <row r="27" spans="1:9" ht="45" customHeight="1">
      <c r="A27" s="19">
        <v>630</v>
      </c>
      <c r="B27" s="19" t="s">
        <v>41</v>
      </c>
      <c r="C27" s="4" t="s">
        <v>42</v>
      </c>
      <c r="D27" s="19" t="s">
        <v>19</v>
      </c>
      <c r="E27" s="4" t="s">
        <v>20</v>
      </c>
      <c r="F27" s="20">
        <f>БУЏЕТ!F29</f>
        <v>2000000</v>
      </c>
      <c r="G27" s="58">
        <v>232064</v>
      </c>
      <c r="H27" s="20">
        <f t="shared" si="0"/>
        <v>1767936</v>
      </c>
      <c r="I27" s="20">
        <f t="shared" si="1"/>
        <v>11.603199999999999</v>
      </c>
    </row>
    <row r="28" spans="1:9" ht="33.75" customHeight="1">
      <c r="A28" s="19" t="s">
        <v>4</v>
      </c>
      <c r="B28" s="19" t="s">
        <v>41</v>
      </c>
      <c r="C28" s="4" t="s">
        <v>42</v>
      </c>
      <c r="D28" s="19" t="s">
        <v>21</v>
      </c>
      <c r="E28" s="4" t="s">
        <v>22</v>
      </c>
      <c r="F28" s="20">
        <f>БУЏЕТ!F30</f>
        <v>1500000</v>
      </c>
      <c r="G28" s="58">
        <v>104223</v>
      </c>
      <c r="H28" s="20">
        <f t="shared" si="0"/>
        <v>1395777</v>
      </c>
      <c r="I28" s="20">
        <f t="shared" si="1"/>
        <v>6.9481999999999999</v>
      </c>
    </row>
    <row r="29" spans="1:9" ht="35.25" customHeight="1">
      <c r="A29" s="19" t="s">
        <v>4</v>
      </c>
      <c r="B29" s="19" t="s">
        <v>41</v>
      </c>
      <c r="C29" s="4" t="s">
        <v>42</v>
      </c>
      <c r="D29" s="19" t="s">
        <v>23</v>
      </c>
      <c r="E29" s="4" t="s">
        <v>24</v>
      </c>
      <c r="F29" s="20">
        <f>БУЏЕТ!F31</f>
        <v>1000000</v>
      </c>
      <c r="G29" s="59">
        <v>110784</v>
      </c>
      <c r="H29" s="20">
        <f t="shared" si="0"/>
        <v>889216</v>
      </c>
      <c r="I29" s="20">
        <f t="shared" si="1"/>
        <v>11.078399999999998</v>
      </c>
    </row>
    <row r="30" spans="1:9" ht="36.75" customHeight="1">
      <c r="A30" s="19" t="s">
        <v>4</v>
      </c>
      <c r="B30" s="19" t="s">
        <v>41</v>
      </c>
      <c r="C30" s="4" t="s">
        <v>42</v>
      </c>
      <c r="D30" s="19" t="s">
        <v>32</v>
      </c>
      <c r="E30" s="4" t="s">
        <v>43</v>
      </c>
      <c r="F30" s="20">
        <f>БУЏЕТ!F32</f>
        <v>150000</v>
      </c>
      <c r="G30" s="59">
        <f>ПОСТАВКА!G147</f>
        <v>0</v>
      </c>
      <c r="H30" s="20">
        <f t="shared" si="0"/>
        <v>150000</v>
      </c>
      <c r="I30" s="20">
        <f t="shared" si="1"/>
        <v>0</v>
      </c>
    </row>
    <row r="31" spans="1:9" ht="41.25" customHeight="1">
      <c r="A31" s="19" t="s">
        <v>4</v>
      </c>
      <c r="B31" s="19" t="s">
        <v>44</v>
      </c>
      <c r="C31" s="4" t="s">
        <v>45</v>
      </c>
      <c r="D31" s="19">
        <v>420</v>
      </c>
      <c r="E31" s="4" t="s">
        <v>14</v>
      </c>
      <c r="F31" s="20">
        <f>БУЏЕТ!F33</f>
        <v>500000</v>
      </c>
      <c r="G31" s="59">
        <f>ПОСТАВКА!G150</f>
        <v>0</v>
      </c>
      <c r="H31" s="20">
        <f t="shared" si="0"/>
        <v>500000</v>
      </c>
      <c r="I31" s="20">
        <f t="shared" si="1"/>
        <v>0</v>
      </c>
    </row>
    <row r="32" spans="1:9" ht="33.75" customHeight="1">
      <c r="A32" s="19" t="s">
        <v>4</v>
      </c>
      <c r="B32" s="19" t="s">
        <v>44</v>
      </c>
      <c r="C32" s="4" t="s">
        <v>45</v>
      </c>
      <c r="D32" s="19" t="s">
        <v>21</v>
      </c>
      <c r="E32" s="4" t="s">
        <v>22</v>
      </c>
      <c r="F32" s="20">
        <f>БУЏЕТ!F34</f>
        <v>500000</v>
      </c>
      <c r="G32" s="59">
        <f>ПОСТАВКА!G152</f>
        <v>0</v>
      </c>
      <c r="H32" s="20">
        <f t="shared" si="0"/>
        <v>500000</v>
      </c>
      <c r="I32" s="20">
        <f t="shared" si="1"/>
        <v>0</v>
      </c>
    </row>
    <row r="33" spans="1:9" ht="34.5" customHeight="1">
      <c r="A33" s="19">
        <v>785</v>
      </c>
      <c r="B33" s="19">
        <v>28</v>
      </c>
      <c r="C33" s="4" t="s">
        <v>46</v>
      </c>
      <c r="D33" s="19">
        <v>420</v>
      </c>
      <c r="E33" s="4" t="s">
        <v>14</v>
      </c>
      <c r="F33" s="20">
        <v>3100000</v>
      </c>
      <c r="G33" s="59">
        <v>0</v>
      </c>
      <c r="H33" s="20">
        <f>F33-G33</f>
        <v>3100000</v>
      </c>
      <c r="I33" s="20">
        <v>0</v>
      </c>
    </row>
    <row r="34" spans="1:9" ht="35.25" customHeight="1">
      <c r="A34" s="19" t="s">
        <v>197</v>
      </c>
      <c r="B34" s="19">
        <v>28</v>
      </c>
      <c r="C34" s="4" t="s">
        <v>46</v>
      </c>
      <c r="D34" s="19">
        <v>425</v>
      </c>
      <c r="E34" s="4" t="s">
        <v>22</v>
      </c>
      <c r="F34" s="20">
        <v>650000</v>
      </c>
      <c r="G34" s="59">
        <v>0</v>
      </c>
      <c r="H34" s="20">
        <f t="shared" si="0"/>
        <v>650000</v>
      </c>
      <c r="I34" s="20">
        <f t="shared" si="1"/>
        <v>0</v>
      </c>
    </row>
    <row r="35" spans="1:9" ht="36.75" customHeight="1">
      <c r="A35" s="19">
        <v>785</v>
      </c>
      <c r="B35" s="19">
        <v>28</v>
      </c>
      <c r="C35" s="4" t="s">
        <v>46</v>
      </c>
      <c r="D35" s="19">
        <v>426</v>
      </c>
      <c r="E35" s="4" t="s">
        <v>24</v>
      </c>
      <c r="F35" s="20">
        <v>500000</v>
      </c>
      <c r="G35" s="59">
        <v>0</v>
      </c>
      <c r="H35" s="20">
        <f>F35-G35</f>
        <v>500000</v>
      </c>
      <c r="I35" s="20">
        <v>0</v>
      </c>
    </row>
    <row r="36" spans="1:9" ht="35.25" customHeight="1">
      <c r="A36" s="19" t="s">
        <v>197</v>
      </c>
      <c r="B36" s="19">
        <v>28</v>
      </c>
      <c r="C36" s="4" t="s">
        <v>46</v>
      </c>
      <c r="D36" s="19">
        <v>427</v>
      </c>
      <c r="E36" s="4" t="s">
        <v>26</v>
      </c>
      <c r="F36" s="20">
        <f>БУЏЕТ!F36</f>
        <v>7500000</v>
      </c>
      <c r="G36" s="59">
        <v>502288</v>
      </c>
      <c r="H36" s="20">
        <f t="shared" si="0"/>
        <v>6997712</v>
      </c>
      <c r="I36" s="20">
        <f t="shared" si="1"/>
        <v>6.6971733333333336</v>
      </c>
    </row>
    <row r="37" spans="1:9" ht="40.5" customHeight="1">
      <c r="A37" s="19" t="s">
        <v>197</v>
      </c>
      <c r="B37" s="19">
        <v>28</v>
      </c>
      <c r="C37" s="4" t="s">
        <v>46</v>
      </c>
      <c r="D37" s="19">
        <v>480</v>
      </c>
      <c r="E37" s="4" t="s">
        <v>29</v>
      </c>
      <c r="F37" s="20">
        <v>34000000</v>
      </c>
      <c r="G37" s="59">
        <v>0</v>
      </c>
      <c r="H37" s="20">
        <f t="shared" si="0"/>
        <v>34000000</v>
      </c>
      <c r="I37" s="20">
        <f t="shared" si="1"/>
        <v>0</v>
      </c>
    </row>
    <row r="38" spans="1:9" ht="40.5" customHeight="1">
      <c r="A38" s="19">
        <v>785</v>
      </c>
      <c r="B38" s="19">
        <v>28</v>
      </c>
      <c r="C38" s="4" t="s">
        <v>46</v>
      </c>
      <c r="D38" s="19">
        <v>481</v>
      </c>
      <c r="E38" s="4" t="s">
        <v>37</v>
      </c>
      <c r="F38" s="20">
        <v>700000</v>
      </c>
      <c r="G38" s="59">
        <v>0</v>
      </c>
      <c r="H38" s="20">
        <f>F38-G38</f>
        <v>700000</v>
      </c>
      <c r="I38" s="20">
        <v>0</v>
      </c>
    </row>
    <row r="39" spans="1:9" ht="37.5" customHeight="1">
      <c r="A39" s="19">
        <v>785</v>
      </c>
      <c r="B39" s="19">
        <v>28</v>
      </c>
      <c r="C39" s="4" t="s">
        <v>46</v>
      </c>
      <c r="D39" s="19">
        <v>483</v>
      </c>
      <c r="E39" s="4" t="s">
        <v>30</v>
      </c>
      <c r="F39" s="20">
        <v>540000</v>
      </c>
      <c r="G39" s="59">
        <v>0</v>
      </c>
      <c r="H39" s="20">
        <f>F39-G39</f>
        <v>540000</v>
      </c>
      <c r="I39" s="20">
        <f t="shared" si="1"/>
        <v>0</v>
      </c>
    </row>
    <row r="40" spans="1:9" ht="42.75" customHeight="1">
      <c r="A40" s="19" t="s">
        <v>197</v>
      </c>
      <c r="B40" s="19">
        <v>28</v>
      </c>
      <c r="C40" s="4" t="s">
        <v>46</v>
      </c>
      <c r="D40" s="19">
        <v>485</v>
      </c>
      <c r="E40" s="4" t="s">
        <v>201</v>
      </c>
      <c r="F40" s="20">
        <f>БУЏЕТ!F39</f>
        <v>8000000</v>
      </c>
      <c r="G40" s="59">
        <v>0</v>
      </c>
      <c r="H40" s="20">
        <f>F40-G40</f>
        <v>8000000</v>
      </c>
      <c r="I40" s="20">
        <f t="shared" si="1"/>
        <v>0</v>
      </c>
    </row>
    <row r="41" spans="1:9">
      <c r="A41" s="103" t="s">
        <v>48</v>
      </c>
      <c r="B41" s="104"/>
      <c r="C41" s="104"/>
      <c r="D41" s="104"/>
      <c r="E41" s="105"/>
      <c r="F41" s="53">
        <f>SUM(F3:F40)</f>
        <v>628990000</v>
      </c>
      <c r="G41" s="60">
        <f>SUM(G3:G40)</f>
        <v>73343984</v>
      </c>
      <c r="H41" s="53">
        <f>F41-G41</f>
        <v>555646016</v>
      </c>
      <c r="I41" s="53">
        <f t="shared" si="1"/>
        <v>11.660596193898154</v>
      </c>
    </row>
    <row r="43" spans="1:9" ht="18.75" customHeight="1">
      <c r="C43" s="57" t="s">
        <v>214</v>
      </c>
    </row>
    <row r="44" spans="1:9" ht="18.75" customHeight="1">
      <c r="C44" s="57" t="s">
        <v>213</v>
      </c>
    </row>
    <row r="45" spans="1:9" ht="20.25" customHeight="1">
      <c r="C45" s="57" t="s">
        <v>212</v>
      </c>
    </row>
  </sheetData>
  <protectedRanges>
    <protectedRange sqref="A1" name="Range1_1"/>
  </protectedRanges>
  <mergeCells count="4">
    <mergeCell ref="A1:I1"/>
    <mergeCell ref="B2:C2"/>
    <mergeCell ref="D2:E2"/>
    <mergeCell ref="A41:E4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F3" sqref="F3:F40"/>
    </sheetView>
  </sheetViews>
  <sheetFormatPr defaultRowHeight="15"/>
  <cols>
    <col min="3" max="3" width="29.42578125" customWidth="1"/>
    <col min="4" max="4" width="11.85546875" customWidth="1"/>
    <col min="5" max="5" width="21.140625" customWidth="1"/>
    <col min="6" max="6" width="12.42578125" customWidth="1"/>
    <col min="7" max="7" width="11.85546875" customWidth="1"/>
    <col min="8" max="8" width="13.5703125" customWidth="1"/>
    <col min="9" max="9" width="8.85546875" customWidth="1"/>
  </cols>
  <sheetData>
    <row r="1" spans="1:18">
      <c r="A1" s="100" t="s">
        <v>218</v>
      </c>
      <c r="B1" s="100"/>
      <c r="C1" s="100"/>
      <c r="D1" s="100"/>
      <c r="E1" s="100"/>
      <c r="F1" s="100"/>
      <c r="G1" s="100"/>
      <c r="H1" s="100"/>
      <c r="I1" s="100"/>
    </row>
    <row r="2" spans="1:18">
      <c r="A2" s="17" t="s">
        <v>0</v>
      </c>
      <c r="B2" s="101" t="s">
        <v>1</v>
      </c>
      <c r="C2" s="102"/>
      <c r="D2" s="101" t="s">
        <v>2</v>
      </c>
      <c r="E2" s="102"/>
      <c r="F2" s="17" t="s">
        <v>3</v>
      </c>
      <c r="G2" s="17" t="s">
        <v>49</v>
      </c>
      <c r="H2" s="17" t="s">
        <v>50</v>
      </c>
      <c r="I2" s="17" t="s">
        <v>51</v>
      </c>
    </row>
    <row r="3" spans="1:18" ht="36.75" customHeight="1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f>БУЏЕТ!F4</f>
        <v>232900000</v>
      </c>
      <c r="G3" s="58">
        <v>52653389</v>
      </c>
      <c r="H3" s="20">
        <f>F3:F41-G3:G41</f>
        <v>180246611</v>
      </c>
      <c r="I3" s="20">
        <f>G3/F3*100</f>
        <v>22.60772391584371</v>
      </c>
    </row>
    <row r="4" spans="1:18" ht="33.75" customHeight="1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f>БУЏЕТ!F5</f>
        <v>90600000</v>
      </c>
      <c r="G4" s="58">
        <v>20461422</v>
      </c>
      <c r="H4" s="20">
        <f t="shared" ref="H4:H37" si="0">F4-G4</f>
        <v>70138578</v>
      </c>
      <c r="I4" s="20">
        <f>G4/F4*100</f>
        <v>22.584350993377484</v>
      </c>
    </row>
    <row r="5" spans="1:18" ht="33.75" customHeight="1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58">
        <v>353097</v>
      </c>
      <c r="H5" s="20">
        <f t="shared" si="0"/>
        <v>3146903</v>
      </c>
      <c r="I5" s="20">
        <v>0</v>
      </c>
      <c r="R5">
        <v>31</v>
      </c>
    </row>
    <row r="6" spans="1:18" ht="39" customHeight="1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f>БУЏЕТ!F7</f>
        <v>37000000</v>
      </c>
      <c r="G6" s="58">
        <v>10351891</v>
      </c>
      <c r="H6" s="20">
        <f t="shared" si="0"/>
        <v>26648109</v>
      </c>
      <c r="I6" s="20">
        <f t="shared" ref="I6:I41" si="1">G6/F6*100</f>
        <v>27.978083783783784</v>
      </c>
    </row>
    <row r="7" spans="1:18" ht="30.75" customHeight="1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f>БУЏЕТ!F8</f>
        <v>60000000</v>
      </c>
      <c r="G7" s="58">
        <v>10737422</v>
      </c>
      <c r="H7" s="20">
        <f t="shared" si="0"/>
        <v>49262578</v>
      </c>
      <c r="I7" s="20">
        <f t="shared" si="1"/>
        <v>17.895703333333334</v>
      </c>
    </row>
    <row r="8" spans="1:18" ht="36" customHeight="1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f>БУЏЕТ!F9</f>
        <v>8000000</v>
      </c>
      <c r="G8" s="58">
        <v>1850971</v>
      </c>
      <c r="H8" s="20">
        <f t="shared" si="0"/>
        <v>6149029</v>
      </c>
      <c r="I8" s="20">
        <f t="shared" si="1"/>
        <v>23.137137499999998</v>
      </c>
    </row>
    <row r="9" spans="1:18" ht="33.75" customHeight="1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58">
        <v>3693163</v>
      </c>
      <c r="H9" s="20">
        <f t="shared" si="0"/>
        <v>10306837</v>
      </c>
      <c r="I9" s="20">
        <f t="shared" si="1"/>
        <v>26.379735714285712</v>
      </c>
    </row>
    <row r="10" spans="1:18" ht="33.75" customHeight="1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f>БУЏЕТ!F11</f>
        <v>7400000</v>
      </c>
      <c r="G10" s="58">
        <v>1909448</v>
      </c>
      <c r="H10" s="20">
        <f t="shared" si="0"/>
        <v>5490552</v>
      </c>
      <c r="I10" s="20">
        <f t="shared" si="1"/>
        <v>25.803351351351349</v>
      </c>
    </row>
    <row r="11" spans="1:18" ht="32.25" customHeight="1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f>БУЏЕТ!F12</f>
        <v>16000000</v>
      </c>
      <c r="G11" s="58">
        <v>4829604</v>
      </c>
      <c r="H11" s="20">
        <f t="shared" si="0"/>
        <v>11170396</v>
      </c>
      <c r="I11" s="20">
        <f t="shared" si="1"/>
        <v>30.185025</v>
      </c>
    </row>
    <row r="12" spans="1:18" ht="36.75" customHeight="1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f>БУЏЕТ!F13</f>
        <v>17000000</v>
      </c>
      <c r="G12" s="58">
        <v>3565241</v>
      </c>
      <c r="H12" s="20">
        <f t="shared" si="0"/>
        <v>13434759</v>
      </c>
      <c r="I12" s="20">
        <f t="shared" si="1"/>
        <v>20.972005882352938</v>
      </c>
    </row>
    <row r="13" spans="1:18" ht="39" customHeight="1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58">
        <v>245739</v>
      </c>
      <c r="H13" s="20">
        <f t="shared" si="0"/>
        <v>1254261</v>
      </c>
      <c r="I13" s="20">
        <f t="shared" si="1"/>
        <v>16.3826</v>
      </c>
    </row>
    <row r="14" spans="1:18" ht="37.5" customHeight="1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f>БУЏЕТ!F15</f>
        <v>15000000</v>
      </c>
      <c r="G14" s="58">
        <v>0</v>
      </c>
      <c r="H14" s="20">
        <f t="shared" si="0"/>
        <v>15000000</v>
      </c>
      <c r="I14" s="20">
        <f t="shared" si="1"/>
        <v>0</v>
      </c>
    </row>
    <row r="15" spans="1:18" ht="37.5" customHeight="1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58">
        <v>0</v>
      </c>
      <c r="H15" s="20">
        <f t="shared" si="0"/>
        <v>500000</v>
      </c>
      <c r="I15" s="20">
        <f t="shared" si="1"/>
        <v>0</v>
      </c>
    </row>
    <row r="16" spans="1:18" ht="35.25" customHeight="1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f>БУЏЕТ!F17</f>
        <v>5500000</v>
      </c>
      <c r="G16" s="58">
        <v>3152788</v>
      </c>
      <c r="H16" s="20">
        <f t="shared" si="0"/>
        <v>2347212</v>
      </c>
      <c r="I16" s="20">
        <f t="shared" si="1"/>
        <v>57.323418181818184</v>
      </c>
    </row>
    <row r="17" spans="1:9" ht="35.25" customHeight="1">
      <c r="A17" s="19" t="s">
        <v>4</v>
      </c>
      <c r="B17" s="19" t="s">
        <v>34</v>
      </c>
      <c r="C17" s="4" t="s">
        <v>6</v>
      </c>
      <c r="D17" s="19" t="s">
        <v>21</v>
      </c>
      <c r="E17" s="4" t="s">
        <v>22</v>
      </c>
      <c r="F17" s="20">
        <f>БУЏЕТ!F18</f>
        <v>9000000</v>
      </c>
      <c r="G17" s="58">
        <v>1490000</v>
      </c>
      <c r="H17" s="20">
        <f t="shared" si="0"/>
        <v>7510000</v>
      </c>
      <c r="I17" s="20">
        <f t="shared" si="1"/>
        <v>16.555555555555557</v>
      </c>
    </row>
    <row r="18" spans="1:9" ht="48.75" customHeight="1">
      <c r="A18" s="19" t="s">
        <v>4</v>
      </c>
      <c r="B18" s="19" t="s">
        <v>34</v>
      </c>
      <c r="C18" s="4" t="s">
        <v>6</v>
      </c>
      <c r="D18" s="19" t="s">
        <v>23</v>
      </c>
      <c r="E18" s="4" t="s">
        <v>24</v>
      </c>
      <c r="F18" s="20">
        <f>БУЏЕТ!F19</f>
        <v>5400000</v>
      </c>
      <c r="G18" s="58">
        <v>36830</v>
      </c>
      <c r="H18" s="20">
        <f t="shared" si="0"/>
        <v>5363170</v>
      </c>
      <c r="I18" s="20">
        <f t="shared" si="1"/>
        <v>0.68203703703703711</v>
      </c>
    </row>
    <row r="19" spans="1:9" ht="42.75" customHeight="1">
      <c r="A19" s="19" t="s">
        <v>4</v>
      </c>
      <c r="B19" s="19" t="s">
        <v>188</v>
      </c>
      <c r="C19" s="4" t="s">
        <v>6</v>
      </c>
      <c r="D19" s="19" t="s">
        <v>19</v>
      </c>
      <c r="E19" s="4" t="s">
        <v>20</v>
      </c>
      <c r="F19" s="20">
        <f>БУЏЕТ!F20</f>
        <v>1000000</v>
      </c>
      <c r="G19" s="58">
        <v>0</v>
      </c>
      <c r="H19" s="20">
        <f t="shared" si="0"/>
        <v>1000000</v>
      </c>
      <c r="I19" s="20">
        <f t="shared" si="1"/>
        <v>0</v>
      </c>
    </row>
    <row r="20" spans="1:9" ht="36.75" customHeight="1">
      <c r="A20" s="19" t="s">
        <v>4</v>
      </c>
      <c r="B20" s="19" t="s">
        <v>188</v>
      </c>
      <c r="C20" s="4" t="s">
        <v>6</v>
      </c>
      <c r="D20" s="19" t="s">
        <v>40</v>
      </c>
      <c r="E20" s="4" t="s">
        <v>29</v>
      </c>
      <c r="F20" s="20">
        <f>БУЏЕТ!F22</f>
        <v>7000000</v>
      </c>
      <c r="G20" s="58">
        <v>0</v>
      </c>
      <c r="H20" s="20">
        <f t="shared" si="0"/>
        <v>7000000</v>
      </c>
      <c r="I20" s="20">
        <f t="shared" si="1"/>
        <v>0</v>
      </c>
    </row>
    <row r="21" spans="1:9" ht="36.75" customHeight="1">
      <c r="A21" s="19" t="s">
        <v>4</v>
      </c>
      <c r="B21" s="19" t="s">
        <v>188</v>
      </c>
      <c r="C21" s="4" t="s">
        <v>6</v>
      </c>
      <c r="D21" s="19" t="s">
        <v>189</v>
      </c>
      <c r="E21" s="4" t="s">
        <v>37</v>
      </c>
      <c r="F21" s="20">
        <f>БУЏЕТ!F23</f>
        <v>33000000</v>
      </c>
      <c r="G21" s="58">
        <v>0</v>
      </c>
      <c r="H21" s="20">
        <f t="shared" si="0"/>
        <v>33000000</v>
      </c>
      <c r="I21" s="20">
        <f t="shared" si="1"/>
        <v>0</v>
      </c>
    </row>
    <row r="22" spans="1:9" ht="36.75" customHeight="1">
      <c r="A22" s="19" t="s">
        <v>4</v>
      </c>
      <c r="B22" s="19" t="s">
        <v>38</v>
      </c>
      <c r="C22" s="4" t="s">
        <v>6</v>
      </c>
      <c r="D22" s="19" t="s">
        <v>17</v>
      </c>
      <c r="E22" s="4" t="s">
        <v>18</v>
      </c>
      <c r="F22" s="20">
        <f>БУЏЕТ!F24</f>
        <v>100000</v>
      </c>
      <c r="G22" s="58">
        <v>0</v>
      </c>
      <c r="H22" s="20">
        <f t="shared" si="0"/>
        <v>100000</v>
      </c>
      <c r="I22" s="20">
        <f t="shared" si="1"/>
        <v>0</v>
      </c>
    </row>
    <row r="23" spans="1:9" ht="31.5" customHeight="1">
      <c r="A23" s="19" t="s">
        <v>4</v>
      </c>
      <c r="B23" s="19" t="s">
        <v>38</v>
      </c>
      <c r="C23" s="4" t="s">
        <v>6</v>
      </c>
      <c r="D23" s="19" t="s">
        <v>19</v>
      </c>
      <c r="E23" s="4" t="s">
        <v>20</v>
      </c>
      <c r="F23" s="20">
        <f>БУЏЕТ!F25</f>
        <v>1500000</v>
      </c>
      <c r="G23" s="58">
        <v>0</v>
      </c>
      <c r="H23" s="20">
        <f t="shared" si="0"/>
        <v>1500000</v>
      </c>
      <c r="I23" s="20">
        <f t="shared" si="1"/>
        <v>0</v>
      </c>
    </row>
    <row r="24" spans="1:9" ht="35.25" customHeight="1">
      <c r="A24" s="19" t="s">
        <v>4</v>
      </c>
      <c r="B24" s="19" t="s">
        <v>38</v>
      </c>
      <c r="C24" s="4" t="s">
        <v>6</v>
      </c>
      <c r="D24" s="19">
        <v>425</v>
      </c>
      <c r="E24" s="4" t="s">
        <v>22</v>
      </c>
      <c r="F24" s="20">
        <f>БУЏЕТ!F26</f>
        <v>500000</v>
      </c>
      <c r="G24" s="58">
        <v>0</v>
      </c>
      <c r="H24" s="20">
        <f t="shared" si="0"/>
        <v>500000</v>
      </c>
      <c r="I24" s="20">
        <f t="shared" si="1"/>
        <v>0</v>
      </c>
    </row>
    <row r="25" spans="1:9" ht="39.75" customHeight="1">
      <c r="A25" s="19">
        <v>630</v>
      </c>
      <c r="B25" s="19">
        <v>23</v>
      </c>
      <c r="C25" s="4" t="s">
        <v>6</v>
      </c>
      <c r="D25" s="19">
        <v>426</v>
      </c>
      <c r="E25" s="4" t="s">
        <v>24</v>
      </c>
      <c r="F25" s="20">
        <f>БУЏЕТ!F27</f>
        <v>500000</v>
      </c>
      <c r="G25" s="58">
        <v>0</v>
      </c>
      <c r="H25" s="20">
        <f t="shared" si="0"/>
        <v>500000</v>
      </c>
      <c r="I25" s="20">
        <f t="shared" si="1"/>
        <v>0</v>
      </c>
    </row>
    <row r="26" spans="1:9">
      <c r="A26" s="19" t="s">
        <v>4</v>
      </c>
      <c r="B26" s="19" t="s">
        <v>41</v>
      </c>
      <c r="C26" s="4" t="s">
        <v>42</v>
      </c>
      <c r="D26" s="19" t="s">
        <v>13</v>
      </c>
      <c r="E26" s="4" t="s">
        <v>14</v>
      </c>
      <c r="F26" s="20">
        <f>БУЏЕТ!F28</f>
        <v>1450000</v>
      </c>
      <c r="G26" s="58">
        <v>0</v>
      </c>
      <c r="H26" s="20">
        <f t="shared" si="0"/>
        <v>1450000</v>
      </c>
      <c r="I26" s="20">
        <f t="shared" si="1"/>
        <v>0</v>
      </c>
    </row>
    <row r="27" spans="1:9" ht="22.5">
      <c r="A27" s="19">
        <v>630</v>
      </c>
      <c r="B27" s="19" t="s">
        <v>41</v>
      </c>
      <c r="C27" s="4" t="s">
        <v>42</v>
      </c>
      <c r="D27" s="19" t="s">
        <v>19</v>
      </c>
      <c r="E27" s="4" t="s">
        <v>20</v>
      </c>
      <c r="F27" s="20">
        <f>БУЏЕТ!F29</f>
        <v>2000000</v>
      </c>
      <c r="G27" s="58">
        <v>348096</v>
      </c>
      <c r="H27" s="20">
        <f t="shared" si="0"/>
        <v>1651904</v>
      </c>
      <c r="I27" s="20">
        <f t="shared" si="1"/>
        <v>17.404800000000002</v>
      </c>
    </row>
    <row r="28" spans="1:9">
      <c r="A28" s="19" t="s">
        <v>4</v>
      </c>
      <c r="B28" s="19" t="s">
        <v>41</v>
      </c>
      <c r="C28" s="4" t="s">
        <v>42</v>
      </c>
      <c r="D28" s="19" t="s">
        <v>21</v>
      </c>
      <c r="E28" s="4" t="s">
        <v>22</v>
      </c>
      <c r="F28" s="20">
        <f>БУЏЕТ!F30</f>
        <v>1500000</v>
      </c>
      <c r="G28" s="58">
        <v>104223</v>
      </c>
      <c r="H28" s="20">
        <f t="shared" si="0"/>
        <v>1395777</v>
      </c>
      <c r="I28" s="20">
        <f t="shared" si="1"/>
        <v>6.9481999999999999</v>
      </c>
    </row>
    <row r="29" spans="1:9" ht="25.5" customHeight="1">
      <c r="A29" s="19" t="s">
        <v>4</v>
      </c>
      <c r="B29" s="19" t="s">
        <v>41</v>
      </c>
      <c r="C29" s="4" t="s">
        <v>42</v>
      </c>
      <c r="D29" s="19" t="s">
        <v>23</v>
      </c>
      <c r="E29" s="4" t="s">
        <v>24</v>
      </c>
      <c r="F29" s="20">
        <f>БУЏЕТ!F31</f>
        <v>1000000</v>
      </c>
      <c r="G29" s="59">
        <v>149404</v>
      </c>
      <c r="H29" s="20">
        <f t="shared" si="0"/>
        <v>850596</v>
      </c>
      <c r="I29" s="20">
        <f t="shared" si="1"/>
        <v>14.9404</v>
      </c>
    </row>
    <row r="30" spans="1:9" ht="42.75" customHeight="1">
      <c r="A30" s="19" t="s">
        <v>4</v>
      </c>
      <c r="B30" s="19" t="s">
        <v>41</v>
      </c>
      <c r="C30" s="4" t="s">
        <v>42</v>
      </c>
      <c r="D30" s="19" t="s">
        <v>32</v>
      </c>
      <c r="E30" s="4" t="s">
        <v>43</v>
      </c>
      <c r="F30" s="20">
        <f>БУЏЕТ!F32</f>
        <v>150000</v>
      </c>
      <c r="G30" s="59">
        <f>ПОСТАВКА!G147</f>
        <v>0</v>
      </c>
      <c r="H30" s="20">
        <f t="shared" si="0"/>
        <v>150000</v>
      </c>
      <c r="I30" s="20">
        <f t="shared" si="1"/>
        <v>0</v>
      </c>
    </row>
    <row r="31" spans="1:9" ht="25.5" customHeight="1">
      <c r="A31" s="19" t="s">
        <v>4</v>
      </c>
      <c r="B31" s="19" t="s">
        <v>44</v>
      </c>
      <c r="C31" s="4" t="s">
        <v>45</v>
      </c>
      <c r="D31" s="19">
        <v>420</v>
      </c>
      <c r="E31" s="4" t="s">
        <v>14</v>
      </c>
      <c r="F31" s="20">
        <f>БУЏЕТ!F33</f>
        <v>500000</v>
      </c>
      <c r="G31" s="59">
        <f>ПОСТАВКА!G150</f>
        <v>0</v>
      </c>
      <c r="H31" s="20">
        <f t="shared" si="0"/>
        <v>500000</v>
      </c>
      <c r="I31" s="20">
        <f t="shared" si="1"/>
        <v>0</v>
      </c>
    </row>
    <row r="32" spans="1:9" ht="25.5" customHeight="1">
      <c r="A32" s="19" t="s">
        <v>4</v>
      </c>
      <c r="B32" s="19" t="s">
        <v>44</v>
      </c>
      <c r="C32" s="4" t="s">
        <v>45</v>
      </c>
      <c r="D32" s="19" t="s">
        <v>21</v>
      </c>
      <c r="E32" s="4" t="s">
        <v>22</v>
      </c>
      <c r="F32" s="20">
        <f>БУЏЕТ!F34</f>
        <v>500000</v>
      </c>
      <c r="G32" s="59">
        <f>ПОСТАВКА!G152</f>
        <v>0</v>
      </c>
      <c r="H32" s="20">
        <f t="shared" si="0"/>
        <v>500000</v>
      </c>
      <c r="I32" s="20">
        <f t="shared" si="1"/>
        <v>0</v>
      </c>
    </row>
    <row r="33" spans="1:9" ht="31.5" customHeight="1">
      <c r="A33" s="19">
        <v>785</v>
      </c>
      <c r="B33" s="19">
        <v>28</v>
      </c>
      <c r="C33" s="4" t="s">
        <v>46</v>
      </c>
      <c r="D33" s="19">
        <v>420</v>
      </c>
      <c r="E33" s="4" t="s">
        <v>14</v>
      </c>
      <c r="F33" s="20">
        <v>3100000</v>
      </c>
      <c r="G33" s="59">
        <v>521597</v>
      </c>
      <c r="H33" s="20">
        <f>F33-G33</f>
        <v>2578403</v>
      </c>
      <c r="I33" s="20">
        <v>0</v>
      </c>
    </row>
    <row r="34" spans="1:9" ht="27.75" customHeight="1">
      <c r="A34" s="19" t="s">
        <v>197</v>
      </c>
      <c r="B34" s="19">
        <v>28</v>
      </c>
      <c r="C34" s="4" t="s">
        <v>46</v>
      </c>
      <c r="D34" s="19">
        <v>425</v>
      </c>
      <c r="E34" s="4" t="s">
        <v>22</v>
      </c>
      <c r="F34" s="20">
        <v>650000</v>
      </c>
      <c r="G34" s="59">
        <v>6788</v>
      </c>
      <c r="H34" s="20">
        <f t="shared" si="0"/>
        <v>643212</v>
      </c>
      <c r="I34" s="20">
        <f t="shared" si="1"/>
        <v>1.0443076923076924</v>
      </c>
    </row>
    <row r="35" spans="1:9" ht="30" customHeight="1">
      <c r="A35" s="19">
        <v>785</v>
      </c>
      <c r="B35" s="19">
        <v>28</v>
      </c>
      <c r="C35" s="4" t="s">
        <v>46</v>
      </c>
      <c r="D35" s="19">
        <v>426</v>
      </c>
      <c r="E35" s="4" t="s">
        <v>24</v>
      </c>
      <c r="F35" s="20">
        <v>500000</v>
      </c>
      <c r="G35" s="59">
        <v>100000</v>
      </c>
      <c r="H35" s="20">
        <f>F35-G35</f>
        <v>400000</v>
      </c>
      <c r="I35" s="20">
        <v>0</v>
      </c>
    </row>
    <row r="36" spans="1:9" ht="30.75" customHeight="1">
      <c r="A36" s="19" t="s">
        <v>197</v>
      </c>
      <c r="B36" s="19">
        <v>28</v>
      </c>
      <c r="C36" s="4" t="s">
        <v>46</v>
      </c>
      <c r="D36" s="19">
        <v>427</v>
      </c>
      <c r="E36" s="4" t="s">
        <v>26</v>
      </c>
      <c r="F36" s="20">
        <f>БУЏЕТ!F36</f>
        <v>7500000</v>
      </c>
      <c r="G36" s="59">
        <v>741282</v>
      </c>
      <c r="H36" s="20">
        <f t="shared" si="0"/>
        <v>6758718</v>
      </c>
      <c r="I36" s="20">
        <f t="shared" si="1"/>
        <v>9.8837600000000005</v>
      </c>
    </row>
    <row r="37" spans="1:9" ht="27" customHeight="1">
      <c r="A37" s="19" t="s">
        <v>197</v>
      </c>
      <c r="B37" s="19">
        <v>28</v>
      </c>
      <c r="C37" s="4" t="s">
        <v>46</v>
      </c>
      <c r="D37" s="19">
        <v>480</v>
      </c>
      <c r="E37" s="4" t="s">
        <v>29</v>
      </c>
      <c r="F37" s="20">
        <v>34000000</v>
      </c>
      <c r="G37" s="59">
        <v>0</v>
      </c>
      <c r="H37" s="20">
        <f t="shared" si="0"/>
        <v>34000000</v>
      </c>
      <c r="I37" s="20">
        <f t="shared" si="1"/>
        <v>0</v>
      </c>
    </row>
    <row r="38" spans="1:9" ht="30" customHeight="1">
      <c r="A38" s="19">
        <v>785</v>
      </c>
      <c r="B38" s="19">
        <v>28</v>
      </c>
      <c r="C38" s="4" t="s">
        <v>46</v>
      </c>
      <c r="D38" s="19">
        <v>481</v>
      </c>
      <c r="E38" s="4" t="s">
        <v>37</v>
      </c>
      <c r="F38" s="20">
        <v>700000</v>
      </c>
      <c r="G38" s="59">
        <v>0</v>
      </c>
      <c r="H38" s="20">
        <f>F38-G38</f>
        <v>700000</v>
      </c>
      <c r="I38" s="20">
        <v>0</v>
      </c>
    </row>
    <row r="39" spans="1:9" ht="32.25" customHeight="1">
      <c r="A39" s="19">
        <v>785</v>
      </c>
      <c r="B39" s="19">
        <v>28</v>
      </c>
      <c r="C39" s="4" t="s">
        <v>46</v>
      </c>
      <c r="D39" s="19">
        <v>483</v>
      </c>
      <c r="E39" s="4" t="s">
        <v>30</v>
      </c>
      <c r="F39" s="20">
        <v>540000</v>
      </c>
      <c r="G39" s="59">
        <v>0</v>
      </c>
      <c r="H39" s="20">
        <f>F39-G39</f>
        <v>540000</v>
      </c>
      <c r="I39" s="20">
        <f t="shared" si="1"/>
        <v>0</v>
      </c>
    </row>
    <row r="40" spans="1:9" ht="39" customHeight="1">
      <c r="A40" s="19" t="s">
        <v>197</v>
      </c>
      <c r="B40" s="19">
        <v>28</v>
      </c>
      <c r="C40" s="4" t="s">
        <v>46</v>
      </c>
      <c r="D40" s="19">
        <v>485</v>
      </c>
      <c r="E40" s="4" t="s">
        <v>201</v>
      </c>
      <c r="F40" s="20">
        <f>БУЏЕТ!F39</f>
        <v>8000000</v>
      </c>
      <c r="G40" s="59">
        <v>0</v>
      </c>
      <c r="H40" s="20">
        <f>F40-G40</f>
        <v>8000000</v>
      </c>
      <c r="I40" s="20">
        <f t="shared" si="1"/>
        <v>0</v>
      </c>
    </row>
    <row r="41" spans="1:9">
      <c r="A41" s="103" t="s">
        <v>48</v>
      </c>
      <c r="B41" s="104"/>
      <c r="C41" s="104"/>
      <c r="D41" s="104"/>
      <c r="E41" s="105"/>
      <c r="F41" s="53">
        <f>SUM(F3:F40)</f>
        <v>628990000</v>
      </c>
      <c r="G41" s="60">
        <f>SUM(G3:G40)</f>
        <v>117302395</v>
      </c>
      <c r="H41" s="53">
        <f>F41-G41</f>
        <v>511687605</v>
      </c>
      <c r="I41" s="53">
        <f t="shared" si="1"/>
        <v>18.649325903432487</v>
      </c>
    </row>
    <row r="43" spans="1:9" ht="22.5" customHeight="1">
      <c r="C43" s="57" t="s">
        <v>214</v>
      </c>
    </row>
    <row r="44" spans="1:9" ht="19.5" customHeight="1">
      <c r="C44" s="57" t="s">
        <v>213</v>
      </c>
    </row>
    <row r="45" spans="1:9" ht="22.5" customHeight="1">
      <c r="C45" s="57" t="s">
        <v>212</v>
      </c>
    </row>
  </sheetData>
  <protectedRanges>
    <protectedRange sqref="A1" name="Range1_1"/>
  </protectedRanges>
  <mergeCells count="4">
    <mergeCell ref="A1:I1"/>
    <mergeCell ref="B2:C2"/>
    <mergeCell ref="D2:E2"/>
    <mergeCell ref="A41:E4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F3" sqref="F3:F40"/>
    </sheetView>
  </sheetViews>
  <sheetFormatPr defaultRowHeight="15"/>
  <cols>
    <col min="3" max="3" width="30" customWidth="1"/>
    <col min="5" max="5" width="20" customWidth="1"/>
    <col min="6" max="6" width="12.5703125" customWidth="1"/>
    <col min="7" max="7" width="13.42578125" customWidth="1"/>
    <col min="8" max="8" width="14.140625" customWidth="1"/>
    <col min="9" max="9" width="11.140625" customWidth="1"/>
  </cols>
  <sheetData>
    <row r="1" spans="1:9">
      <c r="A1" s="100" t="s">
        <v>219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7" t="s">
        <v>0</v>
      </c>
      <c r="B2" s="101" t="s">
        <v>1</v>
      </c>
      <c r="C2" s="102"/>
      <c r="D2" s="101" t="s">
        <v>2</v>
      </c>
      <c r="E2" s="102"/>
      <c r="F2" s="17" t="s">
        <v>3</v>
      </c>
      <c r="G2" s="17" t="s">
        <v>49</v>
      </c>
      <c r="H2" s="17" t="s">
        <v>50</v>
      </c>
      <c r="I2" s="17" t="s">
        <v>51</v>
      </c>
    </row>
    <row r="3" spans="1:9" ht="39.75" customHeight="1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f>БУЏЕТ!F4</f>
        <v>232900000</v>
      </c>
      <c r="G3" s="58">
        <v>74205334</v>
      </c>
      <c r="H3" s="20">
        <f>F3:F41-G3:G41</f>
        <v>158694666</v>
      </c>
      <c r="I3" s="20">
        <f>G3/F3*100</f>
        <v>31.86145727780163</v>
      </c>
    </row>
    <row r="4" spans="1:9" ht="30.75" customHeight="1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f>БУЏЕТ!F5</f>
        <v>90600000</v>
      </c>
      <c r="G4" s="58">
        <v>28842734</v>
      </c>
      <c r="H4" s="20">
        <f t="shared" ref="H4:H37" si="0">F4-G4</f>
        <v>61757266</v>
      </c>
      <c r="I4" s="20">
        <f>G4/F4*100</f>
        <v>31.835247240618102</v>
      </c>
    </row>
    <row r="5" spans="1:9" ht="39" customHeight="1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58">
        <v>353097</v>
      </c>
      <c r="H5" s="20">
        <f t="shared" si="0"/>
        <v>3146903</v>
      </c>
      <c r="I5" s="20">
        <v>0</v>
      </c>
    </row>
    <row r="6" spans="1:9" ht="39" customHeight="1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f>БУЏЕТ!F7</f>
        <v>37000000</v>
      </c>
      <c r="G6" s="58">
        <v>14714157</v>
      </c>
      <c r="H6" s="20">
        <f t="shared" si="0"/>
        <v>22285843</v>
      </c>
      <c r="I6" s="20">
        <f t="shared" ref="I6:I41" si="1">G6/F6*100</f>
        <v>39.767991891891889</v>
      </c>
    </row>
    <row r="7" spans="1:9" ht="44.25" customHeight="1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f>БУЏЕТ!F8</f>
        <v>60000000</v>
      </c>
      <c r="G7" s="58">
        <v>13410703</v>
      </c>
      <c r="H7" s="20">
        <f t="shared" si="0"/>
        <v>46589297</v>
      </c>
      <c r="I7" s="20">
        <f t="shared" si="1"/>
        <v>22.351171666666666</v>
      </c>
    </row>
    <row r="8" spans="1:9" ht="42.75" customHeight="1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f>БУЏЕТ!F9</f>
        <v>8000000</v>
      </c>
      <c r="G8" s="58">
        <v>2417830</v>
      </c>
      <c r="H8" s="20">
        <f t="shared" si="0"/>
        <v>5582170</v>
      </c>
      <c r="I8" s="20">
        <f t="shared" si="1"/>
        <v>30.222874999999998</v>
      </c>
    </row>
    <row r="9" spans="1:9" ht="42" customHeight="1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58">
        <v>5171742</v>
      </c>
      <c r="H9" s="20">
        <f t="shared" si="0"/>
        <v>8828258</v>
      </c>
      <c r="I9" s="20">
        <f t="shared" si="1"/>
        <v>36.941014285714289</v>
      </c>
    </row>
    <row r="10" spans="1:9" ht="42.75" customHeight="1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f>БУЏЕТ!F11</f>
        <v>7400000</v>
      </c>
      <c r="G10" s="58">
        <v>2288335</v>
      </c>
      <c r="H10" s="20">
        <f t="shared" si="0"/>
        <v>5111665</v>
      </c>
      <c r="I10" s="20">
        <f t="shared" si="1"/>
        <v>30.923445945945943</v>
      </c>
    </row>
    <row r="11" spans="1:9" ht="44.25" customHeight="1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f>БУЏЕТ!F12</f>
        <v>16000000</v>
      </c>
      <c r="G11" s="58">
        <v>5893899</v>
      </c>
      <c r="H11" s="20">
        <f t="shared" si="0"/>
        <v>10106101</v>
      </c>
      <c r="I11" s="20">
        <f t="shared" si="1"/>
        <v>36.836868750000001</v>
      </c>
    </row>
    <row r="12" spans="1:9" ht="38.25" customHeight="1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f>БУЏЕТ!F13</f>
        <v>17000000</v>
      </c>
      <c r="G12" s="58">
        <v>4866842</v>
      </c>
      <c r="H12" s="20">
        <f t="shared" si="0"/>
        <v>12133158</v>
      </c>
      <c r="I12" s="20">
        <f t="shared" si="1"/>
        <v>28.628482352941177</v>
      </c>
    </row>
    <row r="13" spans="1:9" ht="38.25" customHeight="1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58">
        <v>279682</v>
      </c>
      <c r="H13" s="20">
        <f t="shared" si="0"/>
        <v>1220318</v>
      </c>
      <c r="I13" s="20">
        <f t="shared" si="1"/>
        <v>18.645466666666664</v>
      </c>
    </row>
    <row r="14" spans="1:9" ht="39.75" customHeight="1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f>БУЏЕТ!F15</f>
        <v>15000000</v>
      </c>
      <c r="G14" s="58">
        <v>0</v>
      </c>
      <c r="H14" s="20">
        <f t="shared" si="0"/>
        <v>15000000</v>
      </c>
      <c r="I14" s="20">
        <f t="shared" si="1"/>
        <v>0</v>
      </c>
    </row>
    <row r="15" spans="1:9" ht="40.5" customHeight="1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58">
        <v>0</v>
      </c>
      <c r="H15" s="20">
        <f t="shared" si="0"/>
        <v>500000</v>
      </c>
      <c r="I15" s="20">
        <f t="shared" si="1"/>
        <v>0</v>
      </c>
    </row>
    <row r="16" spans="1:9" ht="40.5" customHeight="1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f>БУЏЕТ!F17</f>
        <v>5500000</v>
      </c>
      <c r="G16" s="58">
        <v>3152788</v>
      </c>
      <c r="H16" s="20">
        <f t="shared" si="0"/>
        <v>2347212</v>
      </c>
      <c r="I16" s="20">
        <f t="shared" si="1"/>
        <v>57.323418181818184</v>
      </c>
    </row>
    <row r="17" spans="1:9" ht="36" customHeight="1">
      <c r="A17" s="19" t="s">
        <v>4</v>
      </c>
      <c r="B17" s="19" t="s">
        <v>34</v>
      </c>
      <c r="C17" s="4" t="s">
        <v>6</v>
      </c>
      <c r="D17" s="19" t="s">
        <v>21</v>
      </c>
      <c r="E17" s="4" t="s">
        <v>22</v>
      </c>
      <c r="F17" s="20">
        <f>БУЏЕТ!F18</f>
        <v>9000000</v>
      </c>
      <c r="G17" s="58">
        <v>2000000</v>
      </c>
      <c r="H17" s="20">
        <f t="shared" si="0"/>
        <v>7000000</v>
      </c>
      <c r="I17" s="20">
        <f t="shared" si="1"/>
        <v>22.222222222222221</v>
      </c>
    </row>
    <row r="18" spans="1:9" ht="42.75" customHeight="1">
      <c r="A18" s="19" t="s">
        <v>4</v>
      </c>
      <c r="B18" s="19" t="s">
        <v>34</v>
      </c>
      <c r="C18" s="4" t="s">
        <v>6</v>
      </c>
      <c r="D18" s="19" t="s">
        <v>23</v>
      </c>
      <c r="E18" s="4" t="s">
        <v>24</v>
      </c>
      <c r="F18" s="20">
        <f>БУЏЕТ!F19</f>
        <v>5400000</v>
      </c>
      <c r="G18" s="58">
        <v>99644</v>
      </c>
      <c r="H18" s="20">
        <f t="shared" si="0"/>
        <v>5300356</v>
      </c>
      <c r="I18" s="20">
        <f t="shared" si="1"/>
        <v>1.8452592592592594</v>
      </c>
    </row>
    <row r="19" spans="1:9" ht="33" customHeight="1">
      <c r="A19" s="19" t="s">
        <v>4</v>
      </c>
      <c r="B19" s="19" t="s">
        <v>188</v>
      </c>
      <c r="C19" s="4" t="s">
        <v>6</v>
      </c>
      <c r="D19" s="19" t="s">
        <v>19</v>
      </c>
      <c r="E19" s="4" t="s">
        <v>20</v>
      </c>
      <c r="F19" s="20">
        <f>БУЏЕТ!F20</f>
        <v>1000000</v>
      </c>
      <c r="G19" s="58">
        <v>0</v>
      </c>
      <c r="H19" s="20">
        <f t="shared" si="0"/>
        <v>1000000</v>
      </c>
      <c r="I19" s="20">
        <f t="shared" si="1"/>
        <v>0</v>
      </c>
    </row>
    <row r="20" spans="1:9" ht="44.25" customHeight="1">
      <c r="A20" s="19" t="s">
        <v>4</v>
      </c>
      <c r="B20" s="19" t="s">
        <v>188</v>
      </c>
      <c r="C20" s="4" t="s">
        <v>6</v>
      </c>
      <c r="D20" s="19" t="s">
        <v>40</v>
      </c>
      <c r="E20" s="4" t="s">
        <v>29</v>
      </c>
      <c r="F20" s="20">
        <f>БУЏЕТ!F22</f>
        <v>7000000</v>
      </c>
      <c r="G20" s="58">
        <v>0</v>
      </c>
      <c r="H20" s="20">
        <f t="shared" si="0"/>
        <v>7000000</v>
      </c>
      <c r="I20" s="20">
        <f t="shared" si="1"/>
        <v>0</v>
      </c>
    </row>
    <row r="21" spans="1:9" ht="41.25" customHeight="1">
      <c r="A21" s="19" t="s">
        <v>4</v>
      </c>
      <c r="B21" s="19" t="s">
        <v>188</v>
      </c>
      <c r="C21" s="4" t="s">
        <v>6</v>
      </c>
      <c r="D21" s="19" t="s">
        <v>189</v>
      </c>
      <c r="E21" s="4" t="s">
        <v>37</v>
      </c>
      <c r="F21" s="20">
        <f>БУЏЕТ!F23</f>
        <v>33000000</v>
      </c>
      <c r="G21" s="58">
        <v>0</v>
      </c>
      <c r="H21" s="20">
        <f t="shared" si="0"/>
        <v>33000000</v>
      </c>
      <c r="I21" s="20">
        <f t="shared" si="1"/>
        <v>0</v>
      </c>
    </row>
    <row r="22" spans="1:9" ht="45" customHeight="1">
      <c r="A22" s="19" t="s">
        <v>4</v>
      </c>
      <c r="B22" s="19" t="s">
        <v>38</v>
      </c>
      <c r="C22" s="4" t="s">
        <v>6</v>
      </c>
      <c r="D22" s="19" t="s">
        <v>17</v>
      </c>
      <c r="E22" s="4" t="s">
        <v>18</v>
      </c>
      <c r="F22" s="20">
        <f>БУЏЕТ!F24</f>
        <v>100000</v>
      </c>
      <c r="G22" s="58">
        <v>0</v>
      </c>
      <c r="H22" s="20">
        <f t="shared" si="0"/>
        <v>100000</v>
      </c>
      <c r="I22" s="20">
        <f t="shared" si="1"/>
        <v>0</v>
      </c>
    </row>
    <row r="23" spans="1:9" ht="42.75" customHeight="1">
      <c r="A23" s="19" t="s">
        <v>4</v>
      </c>
      <c r="B23" s="19" t="s">
        <v>38</v>
      </c>
      <c r="C23" s="4" t="s">
        <v>6</v>
      </c>
      <c r="D23" s="19" t="s">
        <v>19</v>
      </c>
      <c r="E23" s="4" t="s">
        <v>20</v>
      </c>
      <c r="F23" s="20">
        <f>БУЏЕТ!F25</f>
        <v>1500000</v>
      </c>
      <c r="G23" s="58">
        <v>0</v>
      </c>
      <c r="H23" s="20">
        <f t="shared" si="0"/>
        <v>1500000</v>
      </c>
      <c r="I23" s="20">
        <f t="shared" si="1"/>
        <v>0</v>
      </c>
    </row>
    <row r="24" spans="1:9" ht="42.75" customHeight="1">
      <c r="A24" s="19" t="s">
        <v>4</v>
      </c>
      <c r="B24" s="19" t="s">
        <v>38</v>
      </c>
      <c r="C24" s="4" t="s">
        <v>6</v>
      </c>
      <c r="D24" s="19">
        <v>425</v>
      </c>
      <c r="E24" s="4" t="s">
        <v>22</v>
      </c>
      <c r="F24" s="20">
        <f>БУЏЕТ!F26</f>
        <v>500000</v>
      </c>
      <c r="G24" s="58">
        <v>0</v>
      </c>
      <c r="H24" s="20">
        <f t="shared" si="0"/>
        <v>500000</v>
      </c>
      <c r="I24" s="20">
        <f t="shared" si="1"/>
        <v>0</v>
      </c>
    </row>
    <row r="25" spans="1:9" ht="33.75" customHeight="1">
      <c r="A25" s="19">
        <v>630</v>
      </c>
      <c r="B25" s="19">
        <v>23</v>
      </c>
      <c r="C25" s="4" t="s">
        <v>6</v>
      </c>
      <c r="D25" s="19">
        <v>426</v>
      </c>
      <c r="E25" s="4" t="s">
        <v>24</v>
      </c>
      <c r="F25" s="20">
        <f>БУЏЕТ!F27</f>
        <v>500000</v>
      </c>
      <c r="G25" s="58">
        <v>0</v>
      </c>
      <c r="H25" s="20">
        <f t="shared" si="0"/>
        <v>500000</v>
      </c>
      <c r="I25" s="20">
        <f t="shared" si="1"/>
        <v>0</v>
      </c>
    </row>
    <row r="26" spans="1:9">
      <c r="A26" s="19" t="s">
        <v>4</v>
      </c>
      <c r="B26" s="19" t="s">
        <v>41</v>
      </c>
      <c r="C26" s="4" t="s">
        <v>42</v>
      </c>
      <c r="D26" s="19" t="s">
        <v>13</v>
      </c>
      <c r="E26" s="4" t="s">
        <v>14</v>
      </c>
      <c r="F26" s="20">
        <f>БУЏЕТ!F28</f>
        <v>1450000</v>
      </c>
      <c r="G26" s="58">
        <v>0</v>
      </c>
      <c r="H26" s="20">
        <f t="shared" si="0"/>
        <v>1450000</v>
      </c>
      <c r="I26" s="20">
        <f t="shared" si="1"/>
        <v>0</v>
      </c>
    </row>
    <row r="27" spans="1:9" ht="30" customHeight="1">
      <c r="A27" s="19">
        <v>630</v>
      </c>
      <c r="B27" s="19" t="s">
        <v>41</v>
      </c>
      <c r="C27" s="4" t="s">
        <v>42</v>
      </c>
      <c r="D27" s="19" t="s">
        <v>19</v>
      </c>
      <c r="E27" s="4" t="s">
        <v>20</v>
      </c>
      <c r="F27" s="20">
        <f>БУЏЕТ!F29</f>
        <v>2000000</v>
      </c>
      <c r="G27" s="58">
        <v>464128</v>
      </c>
      <c r="H27" s="20">
        <f t="shared" si="0"/>
        <v>1535872</v>
      </c>
      <c r="I27" s="20">
        <f t="shared" si="1"/>
        <v>23.206399999999999</v>
      </c>
    </row>
    <row r="28" spans="1:9" ht="30" customHeight="1">
      <c r="A28" s="19" t="s">
        <v>4</v>
      </c>
      <c r="B28" s="19" t="s">
        <v>41</v>
      </c>
      <c r="C28" s="4" t="s">
        <v>42</v>
      </c>
      <c r="D28" s="19" t="s">
        <v>21</v>
      </c>
      <c r="E28" s="4" t="s">
        <v>22</v>
      </c>
      <c r="F28" s="20">
        <f>БУЏЕТ!F30</f>
        <v>1500000</v>
      </c>
      <c r="G28" s="58">
        <v>176384</v>
      </c>
      <c r="H28" s="20">
        <f t="shared" si="0"/>
        <v>1323616</v>
      </c>
      <c r="I28" s="20">
        <f t="shared" si="1"/>
        <v>11.758933333333333</v>
      </c>
    </row>
    <row r="29" spans="1:9" ht="25.5" customHeight="1">
      <c r="A29" s="19" t="s">
        <v>4</v>
      </c>
      <c r="B29" s="19" t="s">
        <v>41</v>
      </c>
      <c r="C29" s="4" t="s">
        <v>42</v>
      </c>
      <c r="D29" s="19" t="s">
        <v>23</v>
      </c>
      <c r="E29" s="4" t="s">
        <v>24</v>
      </c>
      <c r="F29" s="20">
        <f>БУЏЕТ!F31</f>
        <v>1000000</v>
      </c>
      <c r="G29" s="59">
        <v>151803</v>
      </c>
      <c r="H29" s="20">
        <f t="shared" si="0"/>
        <v>848197</v>
      </c>
      <c r="I29" s="20">
        <f t="shared" si="1"/>
        <v>15.180299999999999</v>
      </c>
    </row>
    <row r="30" spans="1:9" ht="42" customHeight="1">
      <c r="A30" s="19" t="s">
        <v>4</v>
      </c>
      <c r="B30" s="19" t="s">
        <v>41</v>
      </c>
      <c r="C30" s="4" t="s">
        <v>42</v>
      </c>
      <c r="D30" s="19" t="s">
        <v>32</v>
      </c>
      <c r="E30" s="4" t="s">
        <v>43</v>
      </c>
      <c r="F30" s="20">
        <f>БУЏЕТ!F32</f>
        <v>150000</v>
      </c>
      <c r="G30" s="59">
        <f>ПОСТАВКА!G147</f>
        <v>0</v>
      </c>
      <c r="H30" s="20">
        <f t="shared" si="0"/>
        <v>150000</v>
      </c>
      <c r="I30" s="20">
        <f t="shared" si="1"/>
        <v>0</v>
      </c>
    </row>
    <row r="31" spans="1:9">
      <c r="A31" s="19" t="s">
        <v>4</v>
      </c>
      <c r="B31" s="19" t="s">
        <v>44</v>
      </c>
      <c r="C31" s="4" t="s">
        <v>45</v>
      </c>
      <c r="D31" s="19">
        <v>420</v>
      </c>
      <c r="E31" s="4" t="s">
        <v>14</v>
      </c>
      <c r="F31" s="20">
        <f>БУЏЕТ!F33</f>
        <v>500000</v>
      </c>
      <c r="G31" s="59">
        <f>ПОСТАВКА!G150</f>
        <v>0</v>
      </c>
      <c r="H31" s="20">
        <f t="shared" si="0"/>
        <v>500000</v>
      </c>
      <c r="I31" s="20">
        <f t="shared" si="1"/>
        <v>0</v>
      </c>
    </row>
    <row r="32" spans="1:9">
      <c r="A32" s="19" t="s">
        <v>4</v>
      </c>
      <c r="B32" s="19" t="s">
        <v>44</v>
      </c>
      <c r="C32" s="4" t="s">
        <v>45</v>
      </c>
      <c r="D32" s="19" t="s">
        <v>21</v>
      </c>
      <c r="E32" s="4" t="s">
        <v>22</v>
      </c>
      <c r="F32" s="20">
        <f>БУЏЕТ!F34</f>
        <v>500000</v>
      </c>
      <c r="G32" s="59">
        <f>ПОСТАВКА!G152</f>
        <v>0</v>
      </c>
      <c r="H32" s="20">
        <f t="shared" si="0"/>
        <v>500000</v>
      </c>
      <c r="I32" s="20">
        <f t="shared" si="1"/>
        <v>0</v>
      </c>
    </row>
    <row r="33" spans="1:9" ht="39.75" customHeight="1">
      <c r="A33" s="19">
        <v>785</v>
      </c>
      <c r="B33" s="19">
        <v>28</v>
      </c>
      <c r="C33" s="4" t="s">
        <v>46</v>
      </c>
      <c r="D33" s="19">
        <v>420</v>
      </c>
      <c r="E33" s="4" t="s">
        <v>14</v>
      </c>
      <c r="F33" s="20">
        <v>3100000</v>
      </c>
      <c r="G33" s="59">
        <v>1458431</v>
      </c>
      <c r="H33" s="20">
        <f>F33-G33</f>
        <v>1641569</v>
      </c>
      <c r="I33" s="20">
        <v>0</v>
      </c>
    </row>
    <row r="34" spans="1:9" ht="39.75" customHeight="1">
      <c r="A34" s="19" t="s">
        <v>197</v>
      </c>
      <c r="B34" s="19">
        <v>28</v>
      </c>
      <c r="C34" s="4" t="s">
        <v>46</v>
      </c>
      <c r="D34" s="19">
        <v>425</v>
      </c>
      <c r="E34" s="4" t="s">
        <v>22</v>
      </c>
      <c r="F34" s="20">
        <v>650000</v>
      </c>
      <c r="G34" s="59">
        <v>36551</v>
      </c>
      <c r="H34" s="20">
        <f t="shared" si="0"/>
        <v>613449</v>
      </c>
      <c r="I34" s="20">
        <f t="shared" si="1"/>
        <v>5.6232307692307693</v>
      </c>
    </row>
    <row r="35" spans="1:9" ht="38.25" customHeight="1">
      <c r="A35" s="19">
        <v>785</v>
      </c>
      <c r="B35" s="19">
        <v>28</v>
      </c>
      <c r="C35" s="4" t="s">
        <v>46</v>
      </c>
      <c r="D35" s="19">
        <v>426</v>
      </c>
      <c r="E35" s="4" t="s">
        <v>24</v>
      </c>
      <c r="F35" s="20">
        <v>500000</v>
      </c>
      <c r="G35" s="59">
        <v>241804</v>
      </c>
      <c r="H35" s="20">
        <f>F35-G35</f>
        <v>258196</v>
      </c>
      <c r="I35" s="20">
        <v>0</v>
      </c>
    </row>
    <row r="36" spans="1:9" ht="42" customHeight="1">
      <c r="A36" s="19" t="s">
        <v>197</v>
      </c>
      <c r="B36" s="19">
        <v>28</v>
      </c>
      <c r="C36" s="4" t="s">
        <v>46</v>
      </c>
      <c r="D36" s="19">
        <v>427</v>
      </c>
      <c r="E36" s="4" t="s">
        <v>26</v>
      </c>
      <c r="F36" s="20">
        <f>БУЏЕТ!F36</f>
        <v>7500000</v>
      </c>
      <c r="G36" s="59">
        <v>866949</v>
      </c>
      <c r="H36" s="20">
        <f t="shared" si="0"/>
        <v>6633051</v>
      </c>
      <c r="I36" s="20">
        <f t="shared" si="1"/>
        <v>11.55932</v>
      </c>
    </row>
    <row r="37" spans="1:9" ht="37.5" customHeight="1">
      <c r="A37" s="19" t="s">
        <v>197</v>
      </c>
      <c r="B37" s="19">
        <v>28</v>
      </c>
      <c r="C37" s="4" t="s">
        <v>46</v>
      </c>
      <c r="D37" s="19">
        <v>480</v>
      </c>
      <c r="E37" s="4" t="s">
        <v>29</v>
      </c>
      <c r="F37" s="20">
        <v>34000000</v>
      </c>
      <c r="G37" s="59">
        <v>0</v>
      </c>
      <c r="H37" s="20">
        <f t="shared" si="0"/>
        <v>34000000</v>
      </c>
      <c r="I37" s="20">
        <f t="shared" si="1"/>
        <v>0</v>
      </c>
    </row>
    <row r="38" spans="1:9" ht="40.5" customHeight="1">
      <c r="A38" s="19">
        <v>785</v>
      </c>
      <c r="B38" s="19">
        <v>28</v>
      </c>
      <c r="C38" s="4" t="s">
        <v>46</v>
      </c>
      <c r="D38" s="19">
        <v>481</v>
      </c>
      <c r="E38" s="4" t="s">
        <v>37</v>
      </c>
      <c r="F38" s="20">
        <v>700000</v>
      </c>
      <c r="G38" s="59">
        <v>0</v>
      </c>
      <c r="H38" s="20">
        <f>F38-G38</f>
        <v>700000</v>
      </c>
      <c r="I38" s="20">
        <v>0</v>
      </c>
    </row>
    <row r="39" spans="1:9" ht="35.25" customHeight="1">
      <c r="A39" s="19">
        <v>785</v>
      </c>
      <c r="B39" s="19">
        <v>28</v>
      </c>
      <c r="C39" s="4" t="s">
        <v>46</v>
      </c>
      <c r="D39" s="19">
        <v>483</v>
      </c>
      <c r="E39" s="4" t="s">
        <v>30</v>
      </c>
      <c r="F39" s="20">
        <v>540000</v>
      </c>
      <c r="G39" s="59">
        <v>0</v>
      </c>
      <c r="H39" s="20">
        <f>F39-G39</f>
        <v>540000</v>
      </c>
      <c r="I39" s="20">
        <f t="shared" si="1"/>
        <v>0</v>
      </c>
    </row>
    <row r="40" spans="1:9" ht="42" customHeight="1">
      <c r="A40" s="19" t="s">
        <v>197</v>
      </c>
      <c r="B40" s="19">
        <v>28</v>
      </c>
      <c r="C40" s="4" t="s">
        <v>46</v>
      </c>
      <c r="D40" s="19">
        <v>485</v>
      </c>
      <c r="E40" s="4" t="s">
        <v>201</v>
      </c>
      <c r="F40" s="20">
        <f>БУЏЕТ!F39</f>
        <v>8000000</v>
      </c>
      <c r="G40" s="59">
        <v>0</v>
      </c>
      <c r="H40" s="20">
        <f>F40-G40</f>
        <v>8000000</v>
      </c>
      <c r="I40" s="20">
        <f t="shared" si="1"/>
        <v>0</v>
      </c>
    </row>
    <row r="41" spans="1:9">
      <c r="A41" s="103" t="s">
        <v>48</v>
      </c>
      <c r="B41" s="104"/>
      <c r="C41" s="104"/>
      <c r="D41" s="104"/>
      <c r="E41" s="105"/>
      <c r="F41" s="53">
        <f>SUM(F3:F40)</f>
        <v>628990000</v>
      </c>
      <c r="G41" s="60">
        <f>SUM(G3:G40)</f>
        <v>161092837</v>
      </c>
      <c r="H41" s="53">
        <f>F41-G41</f>
        <v>467897163</v>
      </c>
      <c r="I41" s="53">
        <f t="shared" si="1"/>
        <v>25.611351054865739</v>
      </c>
    </row>
    <row r="43" spans="1:9">
      <c r="C43" s="57" t="s">
        <v>214</v>
      </c>
    </row>
    <row r="44" spans="1:9">
      <c r="C44" s="57" t="s">
        <v>213</v>
      </c>
    </row>
    <row r="45" spans="1:9">
      <c r="C45" s="57" t="s">
        <v>212</v>
      </c>
    </row>
  </sheetData>
  <protectedRanges>
    <protectedRange sqref="A1" name="Range1_1"/>
  </protectedRanges>
  <mergeCells count="4">
    <mergeCell ref="A1:I1"/>
    <mergeCell ref="B2:C2"/>
    <mergeCell ref="D2:E2"/>
    <mergeCell ref="A41:E4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P39" sqref="P39"/>
    </sheetView>
  </sheetViews>
  <sheetFormatPr defaultRowHeight="15"/>
  <cols>
    <col min="3" max="3" width="30" customWidth="1"/>
    <col min="5" max="5" width="20" customWidth="1"/>
    <col min="6" max="6" width="12.5703125" customWidth="1"/>
    <col min="7" max="7" width="13.42578125" customWidth="1"/>
    <col min="8" max="8" width="14.140625" customWidth="1"/>
    <col min="9" max="9" width="11.140625" customWidth="1"/>
  </cols>
  <sheetData>
    <row r="1" spans="1:9">
      <c r="A1" s="100" t="s">
        <v>220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7" t="s">
        <v>0</v>
      </c>
      <c r="B2" s="101" t="s">
        <v>1</v>
      </c>
      <c r="C2" s="102"/>
      <c r="D2" s="101" t="s">
        <v>2</v>
      </c>
      <c r="E2" s="102"/>
      <c r="F2" s="17" t="s">
        <v>3</v>
      </c>
      <c r="G2" s="17" t="s">
        <v>49</v>
      </c>
      <c r="H2" s="17" t="s">
        <v>50</v>
      </c>
      <c r="I2" s="17" t="s">
        <v>51</v>
      </c>
    </row>
    <row r="3" spans="1:9" ht="22.5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f>БУЏЕТ!F4</f>
        <v>232900000</v>
      </c>
      <c r="G3" s="58">
        <v>101591788</v>
      </c>
      <c r="H3" s="20">
        <f>F3:F41-G3:G41</f>
        <v>131308212</v>
      </c>
      <c r="I3" s="20">
        <f>G3/F3*100</f>
        <v>43.620346930012879</v>
      </c>
    </row>
    <row r="4" spans="1:9" ht="22.5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f>БУЏЕТ!F5</f>
        <v>90600000</v>
      </c>
      <c r="G4" s="58">
        <v>39509547</v>
      </c>
      <c r="H4" s="20">
        <f t="shared" ref="H4:H37" si="0">F4-G4</f>
        <v>51090453</v>
      </c>
      <c r="I4" s="20">
        <f t="shared" ref="I4:I40" si="1">G4/F4*100</f>
        <v>43.60877152317881</v>
      </c>
    </row>
    <row r="5" spans="1:9" ht="22.5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58">
        <v>353097</v>
      </c>
      <c r="H5" s="20">
        <f t="shared" si="0"/>
        <v>3146903</v>
      </c>
      <c r="I5" s="20">
        <f t="shared" si="1"/>
        <v>10.088485714285714</v>
      </c>
    </row>
    <row r="6" spans="1:9" ht="22.5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f>БУЏЕТ!F7</f>
        <v>37000000</v>
      </c>
      <c r="G6" s="58">
        <v>20465436</v>
      </c>
      <c r="H6" s="20">
        <f t="shared" si="0"/>
        <v>16534564</v>
      </c>
      <c r="I6" s="20">
        <f t="shared" si="1"/>
        <v>55.311989189189191</v>
      </c>
    </row>
    <row r="7" spans="1:9" ht="22.5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f>БУЏЕТ!F8</f>
        <v>60000000</v>
      </c>
      <c r="G7" s="58">
        <v>17931070</v>
      </c>
      <c r="H7" s="20">
        <f t="shared" si="0"/>
        <v>42068930</v>
      </c>
      <c r="I7" s="20">
        <f t="shared" si="1"/>
        <v>29.885116666666669</v>
      </c>
    </row>
    <row r="8" spans="1:9" ht="22.5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f>БУЏЕТ!F9</f>
        <v>8000000</v>
      </c>
      <c r="G8" s="58">
        <v>2992734</v>
      </c>
      <c r="H8" s="20">
        <f t="shared" si="0"/>
        <v>5007266</v>
      </c>
      <c r="I8" s="20">
        <f t="shared" si="1"/>
        <v>37.409174999999998</v>
      </c>
    </row>
    <row r="9" spans="1:9" ht="22.5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58">
        <v>6362241</v>
      </c>
      <c r="H9" s="20">
        <f t="shared" si="0"/>
        <v>7637759</v>
      </c>
      <c r="I9" s="20">
        <f t="shared" si="1"/>
        <v>45.444578571428572</v>
      </c>
    </row>
    <row r="10" spans="1:9" ht="22.5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f>БУЏЕТ!F11</f>
        <v>7400000</v>
      </c>
      <c r="G10" s="58">
        <v>3709085</v>
      </c>
      <c r="H10" s="20">
        <f t="shared" si="0"/>
        <v>3690915</v>
      </c>
      <c r="I10" s="20">
        <f t="shared" si="1"/>
        <v>50.122770270270266</v>
      </c>
    </row>
    <row r="11" spans="1:9" ht="22.5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f>БУЏЕТ!F12</f>
        <v>16000000</v>
      </c>
      <c r="G11" s="58">
        <v>7175075</v>
      </c>
      <c r="H11" s="20">
        <f t="shared" si="0"/>
        <v>8824925</v>
      </c>
      <c r="I11" s="20">
        <f t="shared" si="1"/>
        <v>44.844218749999996</v>
      </c>
    </row>
    <row r="12" spans="1:9" ht="22.5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f>БУЏЕТ!F13</f>
        <v>17000000</v>
      </c>
      <c r="G12" s="58">
        <v>6260778</v>
      </c>
      <c r="H12" s="20">
        <f t="shared" si="0"/>
        <v>10739222</v>
      </c>
      <c r="I12" s="20">
        <f t="shared" si="1"/>
        <v>36.828105882352943</v>
      </c>
    </row>
    <row r="13" spans="1:9" ht="22.5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58">
        <v>348327</v>
      </c>
      <c r="H13" s="20">
        <f t="shared" si="0"/>
        <v>1151673</v>
      </c>
      <c r="I13" s="20">
        <f t="shared" si="1"/>
        <v>23.221800000000002</v>
      </c>
    </row>
    <row r="14" spans="1:9" ht="22.5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f>БУЏЕТ!F15</f>
        <v>15000000</v>
      </c>
      <c r="G14" s="58">
        <v>0</v>
      </c>
      <c r="H14" s="20">
        <f t="shared" si="0"/>
        <v>15000000</v>
      </c>
      <c r="I14" s="20">
        <f t="shared" si="1"/>
        <v>0</v>
      </c>
    </row>
    <row r="15" spans="1:9" ht="22.5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58">
        <v>0</v>
      </c>
      <c r="H15" s="20">
        <f t="shared" si="0"/>
        <v>500000</v>
      </c>
      <c r="I15" s="20">
        <f t="shared" si="1"/>
        <v>0</v>
      </c>
    </row>
    <row r="16" spans="1:9" ht="22.5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f>БУЏЕТ!F17</f>
        <v>5500000</v>
      </c>
      <c r="G16" s="58">
        <v>3152788</v>
      </c>
      <c r="H16" s="20">
        <f t="shared" si="0"/>
        <v>2347212</v>
      </c>
      <c r="I16" s="20">
        <f t="shared" si="1"/>
        <v>57.323418181818184</v>
      </c>
    </row>
    <row r="17" spans="1:9" ht="22.5">
      <c r="A17" s="19" t="s">
        <v>4</v>
      </c>
      <c r="B17" s="19" t="s">
        <v>34</v>
      </c>
      <c r="C17" s="4" t="s">
        <v>6</v>
      </c>
      <c r="D17" s="19" t="s">
        <v>21</v>
      </c>
      <c r="E17" s="4" t="s">
        <v>22</v>
      </c>
      <c r="F17" s="20">
        <f>БУЏЕТ!F18</f>
        <v>9000000</v>
      </c>
      <c r="G17" s="58">
        <v>2510000</v>
      </c>
      <c r="H17" s="20">
        <f t="shared" si="0"/>
        <v>6490000</v>
      </c>
      <c r="I17" s="20">
        <f t="shared" si="1"/>
        <v>27.888888888888889</v>
      </c>
    </row>
    <row r="18" spans="1:9" ht="22.5">
      <c r="A18" s="19" t="s">
        <v>4</v>
      </c>
      <c r="B18" s="19" t="s">
        <v>34</v>
      </c>
      <c r="C18" s="4" t="s">
        <v>6</v>
      </c>
      <c r="D18" s="19" t="s">
        <v>23</v>
      </c>
      <c r="E18" s="4" t="s">
        <v>24</v>
      </c>
      <c r="F18" s="20">
        <f>БУЏЕТ!F19</f>
        <v>5400000</v>
      </c>
      <c r="G18" s="58">
        <v>130042</v>
      </c>
      <c r="H18" s="20">
        <f t="shared" si="0"/>
        <v>5269958</v>
      </c>
      <c r="I18" s="20">
        <f t="shared" si="1"/>
        <v>2.408185185185185</v>
      </c>
    </row>
    <row r="19" spans="1:9" ht="22.5">
      <c r="A19" s="19" t="s">
        <v>4</v>
      </c>
      <c r="B19" s="19" t="s">
        <v>188</v>
      </c>
      <c r="C19" s="4" t="s">
        <v>6</v>
      </c>
      <c r="D19" s="19" t="s">
        <v>19</v>
      </c>
      <c r="E19" s="4" t="s">
        <v>20</v>
      </c>
      <c r="F19" s="20">
        <f>БУЏЕТ!F20</f>
        <v>1000000</v>
      </c>
      <c r="G19" s="58">
        <v>0</v>
      </c>
      <c r="H19" s="20">
        <f t="shared" si="0"/>
        <v>1000000</v>
      </c>
      <c r="I19" s="20">
        <f t="shared" si="1"/>
        <v>0</v>
      </c>
    </row>
    <row r="20" spans="1:9" ht="22.5">
      <c r="A20" s="19" t="s">
        <v>4</v>
      </c>
      <c r="B20" s="19" t="s">
        <v>188</v>
      </c>
      <c r="C20" s="4" t="s">
        <v>6</v>
      </c>
      <c r="D20" s="19" t="s">
        <v>40</v>
      </c>
      <c r="E20" s="4" t="s">
        <v>29</v>
      </c>
      <c r="F20" s="20">
        <f>БУЏЕТ!F22</f>
        <v>7000000</v>
      </c>
      <c r="G20" s="58">
        <v>0</v>
      </c>
      <c r="H20" s="20">
        <f t="shared" si="0"/>
        <v>7000000</v>
      </c>
      <c r="I20" s="20">
        <f t="shared" si="1"/>
        <v>0</v>
      </c>
    </row>
    <row r="21" spans="1:9" ht="22.5">
      <c r="A21" s="19" t="s">
        <v>4</v>
      </c>
      <c r="B21" s="19" t="s">
        <v>188</v>
      </c>
      <c r="C21" s="4" t="s">
        <v>6</v>
      </c>
      <c r="D21" s="19" t="s">
        <v>189</v>
      </c>
      <c r="E21" s="4" t="s">
        <v>37</v>
      </c>
      <c r="F21" s="20">
        <f>БУЏЕТ!F23</f>
        <v>33000000</v>
      </c>
      <c r="G21" s="58">
        <v>0</v>
      </c>
      <c r="H21" s="20">
        <f t="shared" si="0"/>
        <v>33000000</v>
      </c>
      <c r="I21" s="20">
        <f t="shared" si="1"/>
        <v>0</v>
      </c>
    </row>
    <row r="22" spans="1:9" ht="22.5">
      <c r="A22" s="19" t="s">
        <v>4</v>
      </c>
      <c r="B22" s="19" t="s">
        <v>38</v>
      </c>
      <c r="C22" s="4" t="s">
        <v>6</v>
      </c>
      <c r="D22" s="19" t="s">
        <v>17</v>
      </c>
      <c r="E22" s="4" t="s">
        <v>18</v>
      </c>
      <c r="F22" s="20">
        <f>БУЏЕТ!F24</f>
        <v>100000</v>
      </c>
      <c r="G22" s="58">
        <v>0</v>
      </c>
      <c r="H22" s="20">
        <f t="shared" si="0"/>
        <v>100000</v>
      </c>
      <c r="I22" s="20">
        <f t="shared" si="1"/>
        <v>0</v>
      </c>
    </row>
    <row r="23" spans="1:9" ht="22.5">
      <c r="A23" s="19" t="s">
        <v>4</v>
      </c>
      <c r="B23" s="19" t="s">
        <v>38</v>
      </c>
      <c r="C23" s="4" t="s">
        <v>6</v>
      </c>
      <c r="D23" s="19" t="s">
        <v>19</v>
      </c>
      <c r="E23" s="4" t="s">
        <v>20</v>
      </c>
      <c r="F23" s="20">
        <f>БУЏЕТ!F25</f>
        <v>1500000</v>
      </c>
      <c r="G23" s="58">
        <v>0</v>
      </c>
      <c r="H23" s="20">
        <f t="shared" si="0"/>
        <v>1500000</v>
      </c>
      <c r="I23" s="20">
        <f t="shared" si="1"/>
        <v>0</v>
      </c>
    </row>
    <row r="24" spans="1:9" ht="22.5">
      <c r="A24" s="19" t="s">
        <v>4</v>
      </c>
      <c r="B24" s="19" t="s">
        <v>38</v>
      </c>
      <c r="C24" s="4" t="s">
        <v>6</v>
      </c>
      <c r="D24" s="19">
        <v>425</v>
      </c>
      <c r="E24" s="4" t="s">
        <v>22</v>
      </c>
      <c r="F24" s="20">
        <f>БУЏЕТ!F26</f>
        <v>500000</v>
      </c>
      <c r="G24" s="58">
        <v>0</v>
      </c>
      <c r="H24" s="20">
        <f t="shared" si="0"/>
        <v>500000</v>
      </c>
      <c r="I24" s="20">
        <f t="shared" si="1"/>
        <v>0</v>
      </c>
    </row>
    <row r="25" spans="1:9" ht="22.5">
      <c r="A25" s="19">
        <v>630</v>
      </c>
      <c r="B25" s="19">
        <v>23</v>
      </c>
      <c r="C25" s="4" t="s">
        <v>6</v>
      </c>
      <c r="D25" s="19">
        <v>426</v>
      </c>
      <c r="E25" s="4" t="s">
        <v>24</v>
      </c>
      <c r="F25" s="20">
        <f>БУЏЕТ!F27</f>
        <v>500000</v>
      </c>
      <c r="G25" s="58">
        <v>0</v>
      </c>
      <c r="H25" s="20">
        <f t="shared" si="0"/>
        <v>500000</v>
      </c>
      <c r="I25" s="20">
        <f t="shared" si="1"/>
        <v>0</v>
      </c>
    </row>
    <row r="26" spans="1:9">
      <c r="A26" s="19" t="s">
        <v>4</v>
      </c>
      <c r="B26" s="19" t="s">
        <v>41</v>
      </c>
      <c r="C26" s="4" t="s">
        <v>42</v>
      </c>
      <c r="D26" s="19" t="s">
        <v>13</v>
      </c>
      <c r="E26" s="4" t="s">
        <v>14</v>
      </c>
      <c r="F26" s="20">
        <f>БУЏЕТ!F28</f>
        <v>1450000</v>
      </c>
      <c r="G26" s="58">
        <v>0</v>
      </c>
      <c r="H26" s="20">
        <f t="shared" si="0"/>
        <v>1450000</v>
      </c>
      <c r="I26" s="20">
        <f t="shared" si="1"/>
        <v>0</v>
      </c>
    </row>
    <row r="27" spans="1:9" ht="22.5">
      <c r="A27" s="19">
        <v>630</v>
      </c>
      <c r="B27" s="19" t="s">
        <v>41</v>
      </c>
      <c r="C27" s="4" t="s">
        <v>42</v>
      </c>
      <c r="D27" s="19" t="s">
        <v>19</v>
      </c>
      <c r="E27" s="4" t="s">
        <v>20</v>
      </c>
      <c r="F27" s="20">
        <f>БУЏЕТ!F29</f>
        <v>2000000</v>
      </c>
      <c r="G27" s="58">
        <v>580160</v>
      </c>
      <c r="H27" s="20">
        <f t="shared" si="0"/>
        <v>1419840</v>
      </c>
      <c r="I27" s="20">
        <f t="shared" si="1"/>
        <v>29.007999999999999</v>
      </c>
    </row>
    <row r="28" spans="1:9">
      <c r="A28" s="19" t="s">
        <v>4</v>
      </c>
      <c r="B28" s="19" t="s">
        <v>41</v>
      </c>
      <c r="C28" s="4" t="s">
        <v>42</v>
      </c>
      <c r="D28" s="19" t="s">
        <v>21</v>
      </c>
      <c r="E28" s="4" t="s">
        <v>22</v>
      </c>
      <c r="F28" s="20">
        <f>БУЏЕТ!F30</f>
        <v>1500000</v>
      </c>
      <c r="G28" s="58">
        <v>184644</v>
      </c>
      <c r="H28" s="20">
        <f t="shared" si="0"/>
        <v>1315356</v>
      </c>
      <c r="I28" s="20">
        <f t="shared" si="1"/>
        <v>12.3096</v>
      </c>
    </row>
    <row r="29" spans="1:9">
      <c r="A29" s="19" t="s">
        <v>4</v>
      </c>
      <c r="B29" s="19" t="s">
        <v>41</v>
      </c>
      <c r="C29" s="4" t="s">
        <v>42</v>
      </c>
      <c r="D29" s="19" t="s">
        <v>23</v>
      </c>
      <c r="E29" s="4" t="s">
        <v>24</v>
      </c>
      <c r="F29" s="20">
        <f>БУЏЕТ!F31</f>
        <v>1000000</v>
      </c>
      <c r="G29" s="59">
        <v>176103</v>
      </c>
      <c r="H29" s="20">
        <f t="shared" si="0"/>
        <v>823897</v>
      </c>
      <c r="I29" s="20">
        <f t="shared" si="1"/>
        <v>17.610300000000002</v>
      </c>
    </row>
    <row r="30" spans="1:9" ht="22.5">
      <c r="A30" s="19" t="s">
        <v>4</v>
      </c>
      <c r="B30" s="19" t="s">
        <v>41</v>
      </c>
      <c r="C30" s="4" t="s">
        <v>42</v>
      </c>
      <c r="D30" s="19" t="s">
        <v>32</v>
      </c>
      <c r="E30" s="4" t="s">
        <v>43</v>
      </c>
      <c r="F30" s="20">
        <f>БУЏЕТ!F32</f>
        <v>150000</v>
      </c>
      <c r="G30" s="59">
        <v>0</v>
      </c>
      <c r="H30" s="20">
        <f t="shared" si="0"/>
        <v>150000</v>
      </c>
      <c r="I30" s="20">
        <f t="shared" si="1"/>
        <v>0</v>
      </c>
    </row>
    <row r="31" spans="1:9">
      <c r="A31" s="19" t="s">
        <v>4</v>
      </c>
      <c r="B31" s="19" t="s">
        <v>44</v>
      </c>
      <c r="C31" s="4" t="s">
        <v>45</v>
      </c>
      <c r="D31" s="19">
        <v>420</v>
      </c>
      <c r="E31" s="4" t="s">
        <v>14</v>
      </c>
      <c r="F31" s="20">
        <f>БУЏЕТ!F33</f>
        <v>500000</v>
      </c>
      <c r="G31" s="59">
        <v>0</v>
      </c>
      <c r="H31" s="20">
        <f t="shared" si="0"/>
        <v>500000</v>
      </c>
      <c r="I31" s="20">
        <f t="shared" si="1"/>
        <v>0</v>
      </c>
    </row>
    <row r="32" spans="1:9">
      <c r="A32" s="19" t="s">
        <v>4</v>
      </c>
      <c r="B32" s="19" t="s">
        <v>44</v>
      </c>
      <c r="C32" s="4" t="s">
        <v>45</v>
      </c>
      <c r="D32" s="19" t="s">
        <v>21</v>
      </c>
      <c r="E32" s="4" t="s">
        <v>22</v>
      </c>
      <c r="F32" s="20">
        <f>БУЏЕТ!F34</f>
        <v>500000</v>
      </c>
      <c r="G32" s="59">
        <v>0</v>
      </c>
      <c r="H32" s="20">
        <f t="shared" si="0"/>
        <v>500000</v>
      </c>
      <c r="I32" s="20">
        <f t="shared" si="1"/>
        <v>0</v>
      </c>
    </row>
    <row r="33" spans="1:9" ht="22.5">
      <c r="A33" s="19">
        <v>785</v>
      </c>
      <c r="B33" s="19">
        <v>28</v>
      </c>
      <c r="C33" s="4" t="s">
        <v>46</v>
      </c>
      <c r="D33" s="19">
        <v>420</v>
      </c>
      <c r="E33" s="4" t="s">
        <v>14</v>
      </c>
      <c r="F33" s="20">
        <v>3100000</v>
      </c>
      <c r="G33" s="59">
        <v>1578508</v>
      </c>
      <c r="H33" s="20">
        <f>F33-G33</f>
        <v>1521492</v>
      </c>
      <c r="I33" s="20">
        <f t="shared" si="1"/>
        <v>50.919612903225811</v>
      </c>
    </row>
    <row r="34" spans="1:9" ht="22.5">
      <c r="A34" s="19" t="s">
        <v>197</v>
      </c>
      <c r="B34" s="19">
        <v>28</v>
      </c>
      <c r="C34" s="4" t="s">
        <v>46</v>
      </c>
      <c r="D34" s="19">
        <v>425</v>
      </c>
      <c r="E34" s="4" t="s">
        <v>22</v>
      </c>
      <c r="F34" s="20">
        <v>650000</v>
      </c>
      <c r="G34" s="59">
        <v>70054</v>
      </c>
      <c r="H34" s="20">
        <f t="shared" si="0"/>
        <v>579946</v>
      </c>
      <c r="I34" s="20">
        <f t="shared" si="1"/>
        <v>10.777538461538462</v>
      </c>
    </row>
    <row r="35" spans="1:9" ht="22.5">
      <c r="A35" s="19">
        <v>785</v>
      </c>
      <c r="B35" s="19">
        <v>28</v>
      </c>
      <c r="C35" s="4" t="s">
        <v>46</v>
      </c>
      <c r="D35" s="19">
        <v>426</v>
      </c>
      <c r="E35" s="4" t="s">
        <v>24</v>
      </c>
      <c r="F35" s="20">
        <v>500000</v>
      </c>
      <c r="G35" s="59">
        <v>335331</v>
      </c>
      <c r="H35" s="20">
        <f>F35-G35</f>
        <v>164669</v>
      </c>
      <c r="I35" s="20">
        <f t="shared" si="1"/>
        <v>67.066199999999995</v>
      </c>
    </row>
    <row r="36" spans="1:9" ht="22.5">
      <c r="A36" s="19" t="s">
        <v>197</v>
      </c>
      <c r="B36" s="19">
        <v>28</v>
      </c>
      <c r="C36" s="4" t="s">
        <v>46</v>
      </c>
      <c r="D36" s="19">
        <v>427</v>
      </c>
      <c r="E36" s="4" t="s">
        <v>26</v>
      </c>
      <c r="F36" s="20">
        <f>БУЏЕТ!F36</f>
        <v>7500000</v>
      </c>
      <c r="G36" s="59">
        <v>866949</v>
      </c>
      <c r="H36" s="20">
        <f t="shared" si="0"/>
        <v>6633051</v>
      </c>
      <c r="I36" s="20">
        <f t="shared" si="1"/>
        <v>11.55932</v>
      </c>
    </row>
    <row r="37" spans="1:9" ht="22.5">
      <c r="A37" s="19" t="s">
        <v>197</v>
      </c>
      <c r="B37" s="19">
        <v>28</v>
      </c>
      <c r="C37" s="4" t="s">
        <v>46</v>
      </c>
      <c r="D37" s="19">
        <v>480</v>
      </c>
      <c r="E37" s="4" t="s">
        <v>29</v>
      </c>
      <c r="F37" s="20">
        <v>34000000</v>
      </c>
      <c r="G37" s="59">
        <v>0</v>
      </c>
      <c r="H37" s="20">
        <f t="shared" si="0"/>
        <v>34000000</v>
      </c>
      <c r="I37" s="20">
        <f t="shared" si="1"/>
        <v>0</v>
      </c>
    </row>
    <row r="38" spans="1:9" ht="22.5">
      <c r="A38" s="19">
        <v>785</v>
      </c>
      <c r="B38" s="19">
        <v>28</v>
      </c>
      <c r="C38" s="4" t="s">
        <v>46</v>
      </c>
      <c r="D38" s="19">
        <v>481</v>
      </c>
      <c r="E38" s="4" t="s">
        <v>37</v>
      </c>
      <c r="F38" s="20">
        <v>700000</v>
      </c>
      <c r="G38" s="59">
        <v>0</v>
      </c>
      <c r="H38" s="20">
        <f>F38-G38</f>
        <v>700000</v>
      </c>
      <c r="I38" s="20">
        <f t="shared" si="1"/>
        <v>0</v>
      </c>
    </row>
    <row r="39" spans="1:9" ht="22.5">
      <c r="A39" s="19">
        <v>785</v>
      </c>
      <c r="B39" s="19">
        <v>28</v>
      </c>
      <c r="C39" s="4" t="s">
        <v>46</v>
      </c>
      <c r="D39" s="19">
        <v>483</v>
      </c>
      <c r="E39" s="4" t="s">
        <v>30</v>
      </c>
      <c r="F39" s="20">
        <v>540000</v>
      </c>
      <c r="G39" s="59">
        <v>0</v>
      </c>
      <c r="H39" s="20">
        <f>F39-G39</f>
        <v>540000</v>
      </c>
      <c r="I39" s="20">
        <f t="shared" si="1"/>
        <v>0</v>
      </c>
    </row>
    <row r="40" spans="1:9" ht="22.5">
      <c r="A40" s="19" t="s">
        <v>197</v>
      </c>
      <c r="B40" s="19">
        <v>28</v>
      </c>
      <c r="C40" s="4" t="s">
        <v>46</v>
      </c>
      <c r="D40" s="19">
        <v>485</v>
      </c>
      <c r="E40" s="4" t="s">
        <v>201</v>
      </c>
      <c r="F40" s="20">
        <f>БУЏЕТ!F39</f>
        <v>8000000</v>
      </c>
      <c r="G40" s="59">
        <v>0</v>
      </c>
      <c r="H40" s="20">
        <f>F40-G40</f>
        <v>8000000</v>
      </c>
      <c r="I40" s="20">
        <f t="shared" si="1"/>
        <v>0</v>
      </c>
    </row>
    <row r="41" spans="1:9">
      <c r="A41" s="103" t="s">
        <v>48</v>
      </c>
      <c r="B41" s="104"/>
      <c r="C41" s="104"/>
      <c r="D41" s="104"/>
      <c r="E41" s="105"/>
      <c r="F41" s="53">
        <f>SUM(F3:F40)</f>
        <v>628990000</v>
      </c>
      <c r="G41" s="60">
        <f>SUM(G3:G40)</f>
        <v>216283757</v>
      </c>
      <c r="H41" s="53">
        <f>F41-G41</f>
        <v>412706243</v>
      </c>
      <c r="I41" s="53">
        <f t="shared" ref="I41" si="2">G41/F41*100</f>
        <v>34.385881651536593</v>
      </c>
    </row>
    <row r="43" spans="1:9">
      <c r="C43" s="57" t="s">
        <v>221</v>
      </c>
    </row>
    <row r="44" spans="1:9">
      <c r="C44" s="57" t="s">
        <v>213</v>
      </c>
    </row>
    <row r="45" spans="1:9">
      <c r="C45" s="57" t="s">
        <v>212</v>
      </c>
    </row>
  </sheetData>
  <protectedRanges>
    <protectedRange sqref="A1" name="Range1_1"/>
  </protectedRanges>
  <mergeCells count="4">
    <mergeCell ref="A1:I1"/>
    <mergeCell ref="B2:C2"/>
    <mergeCell ref="D2:E2"/>
    <mergeCell ref="A41:E4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F3" sqref="F3:F40"/>
    </sheetView>
  </sheetViews>
  <sheetFormatPr defaultRowHeight="15"/>
  <cols>
    <col min="1" max="1" width="6.5703125" customWidth="1"/>
    <col min="2" max="2" width="6.7109375" customWidth="1"/>
    <col min="3" max="3" width="30.28515625" customWidth="1"/>
    <col min="4" max="4" width="9.28515625" customWidth="1"/>
    <col min="5" max="5" width="19.42578125" customWidth="1"/>
    <col min="6" max="6" width="13.5703125" customWidth="1"/>
    <col min="7" max="7" width="15.7109375" customWidth="1"/>
    <col min="8" max="8" width="14.42578125" customWidth="1"/>
    <col min="9" max="9" width="14.5703125" customWidth="1"/>
  </cols>
  <sheetData>
    <row r="1" spans="1:9">
      <c r="A1" s="100" t="s">
        <v>223</v>
      </c>
      <c r="B1" s="100"/>
      <c r="C1" s="100"/>
      <c r="D1" s="100"/>
      <c r="E1" s="100"/>
      <c r="F1" s="100"/>
      <c r="G1" s="100"/>
      <c r="H1" s="100"/>
      <c r="I1" s="100"/>
    </row>
    <row r="2" spans="1:9" ht="22.5">
      <c r="A2" s="17" t="s">
        <v>0</v>
      </c>
      <c r="B2" s="101" t="s">
        <v>1</v>
      </c>
      <c r="C2" s="102"/>
      <c r="D2" s="101" t="s">
        <v>2</v>
      </c>
      <c r="E2" s="102"/>
      <c r="F2" s="17" t="s">
        <v>3</v>
      </c>
      <c r="G2" s="17" t="s">
        <v>49</v>
      </c>
      <c r="H2" s="17" t="s">
        <v>50</v>
      </c>
      <c r="I2" s="17" t="s">
        <v>51</v>
      </c>
    </row>
    <row r="3" spans="1:9" ht="33.75" customHeight="1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f>БУЏЕТ!F4</f>
        <v>232900000</v>
      </c>
      <c r="G3" s="55">
        <v>128808121</v>
      </c>
      <c r="H3" s="20">
        <f>F3:F41-G3:G41</f>
        <v>104091879</v>
      </c>
      <c r="I3" s="20">
        <f>G3/F3*100</f>
        <v>55.306191927866031</v>
      </c>
    </row>
    <row r="4" spans="1:9" ht="27" customHeight="1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f>БУЏЕТ!F5</f>
        <v>90600000</v>
      </c>
      <c r="G4" s="55">
        <v>50077032</v>
      </c>
      <c r="H4" s="20">
        <f t="shared" ref="H4:H37" si="0">F4-G4</f>
        <v>40522968</v>
      </c>
      <c r="I4" s="20">
        <f>G4/F4*100</f>
        <v>55.272662251655625</v>
      </c>
    </row>
    <row r="5" spans="1:9" ht="30.75" customHeight="1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55">
        <v>353097</v>
      </c>
      <c r="H5" s="20">
        <f t="shared" si="0"/>
        <v>3146903</v>
      </c>
      <c r="I5" s="20">
        <v>0</v>
      </c>
    </row>
    <row r="6" spans="1:9" ht="27.75" customHeight="1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f>БУЏЕТ!F7</f>
        <v>37000000</v>
      </c>
      <c r="G6" s="55">
        <v>24360750</v>
      </c>
      <c r="H6" s="20">
        <f t="shared" si="0"/>
        <v>12639250</v>
      </c>
      <c r="I6" s="20">
        <f t="shared" ref="I6:I41" si="1">G6/F6*100</f>
        <v>65.839864864864865</v>
      </c>
    </row>
    <row r="7" spans="1:9" ht="38.25" customHeight="1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f>БУЏЕТ!F8</f>
        <v>60000000</v>
      </c>
      <c r="G7" s="55">
        <v>20521654</v>
      </c>
      <c r="H7" s="20">
        <f t="shared" si="0"/>
        <v>39478346</v>
      </c>
      <c r="I7" s="20">
        <f t="shared" si="1"/>
        <v>34.202756666666666</v>
      </c>
    </row>
    <row r="8" spans="1:9" ht="34.5" customHeight="1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f>БУЏЕТ!F9</f>
        <v>8000000</v>
      </c>
      <c r="G8" s="55">
        <v>3428758</v>
      </c>
      <c r="H8" s="20">
        <f t="shared" si="0"/>
        <v>4571242</v>
      </c>
      <c r="I8" s="20">
        <f t="shared" si="1"/>
        <v>42.859475000000003</v>
      </c>
    </row>
    <row r="9" spans="1:9" ht="47.25" customHeight="1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55">
        <v>7153616</v>
      </c>
      <c r="H9" s="20">
        <f t="shared" si="0"/>
        <v>6846384</v>
      </c>
      <c r="I9" s="20">
        <f t="shared" si="1"/>
        <v>51.097257142857146</v>
      </c>
    </row>
    <row r="10" spans="1:9" ht="35.25" customHeight="1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f>БУЏЕТ!F11</f>
        <v>7400000</v>
      </c>
      <c r="G10" s="55">
        <v>5176612</v>
      </c>
      <c r="H10" s="20">
        <f t="shared" si="0"/>
        <v>2223388</v>
      </c>
      <c r="I10" s="20">
        <f t="shared" si="1"/>
        <v>69.95421621621621</v>
      </c>
    </row>
    <row r="11" spans="1:9" ht="39" customHeight="1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f>БУЏЕТ!F12</f>
        <v>16000000</v>
      </c>
      <c r="G11" s="55">
        <v>12839908</v>
      </c>
      <c r="H11" s="20">
        <f t="shared" si="0"/>
        <v>3160092</v>
      </c>
      <c r="I11" s="20">
        <f t="shared" si="1"/>
        <v>80.249425000000002</v>
      </c>
    </row>
    <row r="12" spans="1:9" ht="39" customHeight="1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f>БУЏЕТ!F13</f>
        <v>17000000</v>
      </c>
      <c r="G12" s="55">
        <v>7763927</v>
      </c>
      <c r="H12" s="20">
        <f t="shared" si="0"/>
        <v>9236073</v>
      </c>
      <c r="I12" s="20">
        <f t="shared" si="1"/>
        <v>45.670158823529412</v>
      </c>
    </row>
    <row r="13" spans="1:9" ht="29.25" customHeight="1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61">
        <v>384461</v>
      </c>
      <c r="H13" s="20">
        <f t="shared" si="0"/>
        <v>1115539</v>
      </c>
      <c r="I13" s="20">
        <f t="shared" si="1"/>
        <v>25.630733333333332</v>
      </c>
    </row>
    <row r="14" spans="1:9" ht="32.25" customHeight="1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f>БУЏЕТ!F15</f>
        <v>15000000</v>
      </c>
      <c r="G14" s="58">
        <v>0</v>
      </c>
      <c r="H14" s="20">
        <f t="shared" si="0"/>
        <v>15000000</v>
      </c>
      <c r="I14" s="20">
        <f t="shared" si="1"/>
        <v>0</v>
      </c>
    </row>
    <row r="15" spans="1:9" ht="31.5" customHeight="1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58">
        <v>0</v>
      </c>
      <c r="H15" s="20">
        <f t="shared" si="0"/>
        <v>500000</v>
      </c>
      <c r="I15" s="20">
        <f t="shared" si="1"/>
        <v>0</v>
      </c>
    </row>
    <row r="16" spans="1:9" ht="37.5" customHeight="1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f>БУЏЕТ!F17</f>
        <v>5500000</v>
      </c>
      <c r="G16" s="55">
        <v>3152788</v>
      </c>
      <c r="H16" s="20">
        <f t="shared" si="0"/>
        <v>2347212</v>
      </c>
      <c r="I16" s="20">
        <f t="shared" si="1"/>
        <v>57.323418181818184</v>
      </c>
    </row>
    <row r="17" spans="1:9" ht="39" customHeight="1">
      <c r="A17" s="19" t="s">
        <v>4</v>
      </c>
      <c r="B17" s="19" t="s">
        <v>34</v>
      </c>
      <c r="C17" s="4" t="s">
        <v>6</v>
      </c>
      <c r="D17" s="19" t="s">
        <v>21</v>
      </c>
      <c r="E17" s="4" t="s">
        <v>22</v>
      </c>
      <c r="F17" s="20">
        <f>БУЏЕТ!F18</f>
        <v>9000000</v>
      </c>
      <c r="G17" s="55">
        <v>3020000</v>
      </c>
      <c r="H17" s="20">
        <f t="shared" si="0"/>
        <v>5980000</v>
      </c>
      <c r="I17" s="20">
        <f t="shared" si="1"/>
        <v>33.555555555555557</v>
      </c>
    </row>
    <row r="18" spans="1:9" ht="42.75" customHeight="1">
      <c r="A18" s="19" t="s">
        <v>4</v>
      </c>
      <c r="B18" s="19" t="s">
        <v>34</v>
      </c>
      <c r="C18" s="4" t="s">
        <v>6</v>
      </c>
      <c r="D18" s="19" t="s">
        <v>23</v>
      </c>
      <c r="E18" s="4" t="s">
        <v>24</v>
      </c>
      <c r="F18" s="20">
        <f>БУЏЕТ!F19</f>
        <v>5400000</v>
      </c>
      <c r="G18" s="55">
        <v>198031</v>
      </c>
      <c r="H18" s="20">
        <f t="shared" si="0"/>
        <v>5201969</v>
      </c>
      <c r="I18" s="20">
        <f t="shared" si="1"/>
        <v>3.6672407407407412</v>
      </c>
    </row>
    <row r="19" spans="1:9" ht="45" customHeight="1">
      <c r="A19" s="19" t="s">
        <v>4</v>
      </c>
      <c r="B19" s="19" t="s">
        <v>188</v>
      </c>
      <c r="C19" s="4" t="s">
        <v>6</v>
      </c>
      <c r="D19" s="19" t="s">
        <v>19</v>
      </c>
      <c r="E19" s="4" t="s">
        <v>20</v>
      </c>
      <c r="F19" s="20">
        <f>БУЏЕТ!F20</f>
        <v>1000000</v>
      </c>
      <c r="G19" s="58">
        <v>0</v>
      </c>
      <c r="H19" s="20">
        <f t="shared" si="0"/>
        <v>1000000</v>
      </c>
      <c r="I19" s="20">
        <f t="shared" si="1"/>
        <v>0</v>
      </c>
    </row>
    <row r="20" spans="1:9" ht="45" customHeight="1">
      <c r="A20" s="19" t="s">
        <v>4</v>
      </c>
      <c r="B20" s="19" t="s">
        <v>188</v>
      </c>
      <c r="C20" s="4" t="s">
        <v>6</v>
      </c>
      <c r="D20" s="19" t="s">
        <v>40</v>
      </c>
      <c r="E20" s="4" t="s">
        <v>29</v>
      </c>
      <c r="F20" s="20">
        <f>БУЏЕТ!F22</f>
        <v>7000000</v>
      </c>
      <c r="G20" s="58">
        <v>0</v>
      </c>
      <c r="H20" s="20">
        <f t="shared" si="0"/>
        <v>7000000</v>
      </c>
      <c r="I20" s="20">
        <f t="shared" si="1"/>
        <v>0</v>
      </c>
    </row>
    <row r="21" spans="1:9" ht="39.75" customHeight="1">
      <c r="A21" s="19" t="s">
        <v>4</v>
      </c>
      <c r="B21" s="19" t="s">
        <v>188</v>
      </c>
      <c r="C21" s="4" t="s">
        <v>6</v>
      </c>
      <c r="D21" s="19" t="s">
        <v>189</v>
      </c>
      <c r="E21" s="4" t="s">
        <v>37</v>
      </c>
      <c r="F21" s="20">
        <f>БУЏЕТ!F23</f>
        <v>33000000</v>
      </c>
      <c r="G21" s="58">
        <v>0</v>
      </c>
      <c r="H21" s="20">
        <f t="shared" si="0"/>
        <v>33000000</v>
      </c>
      <c r="I21" s="20">
        <f t="shared" si="1"/>
        <v>0</v>
      </c>
    </row>
    <row r="22" spans="1:9" ht="37.5" customHeight="1">
      <c r="A22" s="19" t="s">
        <v>4</v>
      </c>
      <c r="B22" s="19" t="s">
        <v>38</v>
      </c>
      <c r="C22" s="4" t="s">
        <v>6</v>
      </c>
      <c r="D22" s="19" t="s">
        <v>17</v>
      </c>
      <c r="E22" s="4" t="s">
        <v>18</v>
      </c>
      <c r="F22" s="20">
        <f>БУЏЕТ!F24</f>
        <v>100000</v>
      </c>
      <c r="G22" s="58">
        <v>0</v>
      </c>
      <c r="H22" s="20">
        <f t="shared" si="0"/>
        <v>100000</v>
      </c>
      <c r="I22" s="20">
        <f t="shared" si="1"/>
        <v>0</v>
      </c>
    </row>
    <row r="23" spans="1:9" ht="33" customHeight="1">
      <c r="A23" s="19" t="s">
        <v>4</v>
      </c>
      <c r="B23" s="19" t="s">
        <v>38</v>
      </c>
      <c r="C23" s="4" t="s">
        <v>6</v>
      </c>
      <c r="D23" s="19" t="s">
        <v>19</v>
      </c>
      <c r="E23" s="4" t="s">
        <v>20</v>
      </c>
      <c r="F23" s="20">
        <f>БУЏЕТ!F25</f>
        <v>1500000</v>
      </c>
      <c r="G23" s="58">
        <v>0</v>
      </c>
      <c r="H23" s="20">
        <f t="shared" si="0"/>
        <v>1500000</v>
      </c>
      <c r="I23" s="20">
        <f t="shared" si="1"/>
        <v>0</v>
      </c>
    </row>
    <row r="24" spans="1:9" ht="32.25" customHeight="1">
      <c r="A24" s="19" t="s">
        <v>4</v>
      </c>
      <c r="B24" s="19" t="s">
        <v>38</v>
      </c>
      <c r="C24" s="4" t="s">
        <v>6</v>
      </c>
      <c r="D24" s="19">
        <v>425</v>
      </c>
      <c r="E24" s="4" t="s">
        <v>22</v>
      </c>
      <c r="F24" s="20">
        <f>БУЏЕТ!F26</f>
        <v>500000</v>
      </c>
      <c r="G24" s="58">
        <v>0</v>
      </c>
      <c r="H24" s="20">
        <f t="shared" si="0"/>
        <v>500000</v>
      </c>
      <c r="I24" s="20">
        <f t="shared" si="1"/>
        <v>0</v>
      </c>
    </row>
    <row r="25" spans="1:9" ht="37.5" customHeight="1">
      <c r="A25" s="19">
        <v>630</v>
      </c>
      <c r="B25" s="19">
        <v>23</v>
      </c>
      <c r="C25" s="4" t="s">
        <v>6</v>
      </c>
      <c r="D25" s="19">
        <v>426</v>
      </c>
      <c r="E25" s="4" t="s">
        <v>24</v>
      </c>
      <c r="F25" s="20">
        <f>БУЏЕТ!F27</f>
        <v>500000</v>
      </c>
      <c r="G25" s="58">
        <v>0</v>
      </c>
      <c r="H25" s="20">
        <f t="shared" si="0"/>
        <v>500000</v>
      </c>
      <c r="I25" s="20">
        <f t="shared" si="1"/>
        <v>0</v>
      </c>
    </row>
    <row r="26" spans="1:9" ht="27" customHeight="1">
      <c r="A26" s="19" t="s">
        <v>4</v>
      </c>
      <c r="B26" s="19" t="s">
        <v>41</v>
      </c>
      <c r="C26" s="4" t="s">
        <v>42</v>
      </c>
      <c r="D26" s="19" t="s">
        <v>13</v>
      </c>
      <c r="E26" s="4" t="s">
        <v>14</v>
      </c>
      <c r="F26" s="20">
        <f>БУЏЕТ!F28</f>
        <v>1450000</v>
      </c>
      <c r="G26" s="58">
        <v>0</v>
      </c>
      <c r="H26" s="20">
        <f t="shared" si="0"/>
        <v>1450000</v>
      </c>
      <c r="I26" s="20">
        <f t="shared" si="1"/>
        <v>0</v>
      </c>
    </row>
    <row r="27" spans="1:9" ht="31.5" customHeight="1">
      <c r="A27" s="19">
        <v>630</v>
      </c>
      <c r="B27" s="19" t="s">
        <v>41</v>
      </c>
      <c r="C27" s="4" t="s">
        <v>42</v>
      </c>
      <c r="D27" s="19" t="s">
        <v>19</v>
      </c>
      <c r="E27" s="4" t="s">
        <v>20</v>
      </c>
      <c r="F27" s="20">
        <f>БУЏЕТ!F29</f>
        <v>2000000</v>
      </c>
      <c r="G27" s="55">
        <v>696192</v>
      </c>
      <c r="H27" s="20">
        <f t="shared" si="0"/>
        <v>1303808</v>
      </c>
      <c r="I27" s="20">
        <f t="shared" si="1"/>
        <v>34.809600000000003</v>
      </c>
    </row>
    <row r="28" spans="1:9" ht="24.75" customHeight="1">
      <c r="A28" s="19" t="s">
        <v>4</v>
      </c>
      <c r="B28" s="19" t="s">
        <v>41</v>
      </c>
      <c r="C28" s="4" t="s">
        <v>42</v>
      </c>
      <c r="D28" s="19" t="s">
        <v>21</v>
      </c>
      <c r="E28" s="4" t="s">
        <v>22</v>
      </c>
      <c r="F28" s="20">
        <f>БУЏЕТ!F30</f>
        <v>1500000</v>
      </c>
      <c r="G28" s="55">
        <v>280137</v>
      </c>
      <c r="H28" s="20">
        <f t="shared" si="0"/>
        <v>1219863</v>
      </c>
      <c r="I28" s="20">
        <f t="shared" si="1"/>
        <v>18.675800000000002</v>
      </c>
    </row>
    <row r="29" spans="1:9" ht="21.75" customHeight="1">
      <c r="A29" s="19" t="s">
        <v>4</v>
      </c>
      <c r="B29" s="19" t="s">
        <v>41</v>
      </c>
      <c r="C29" s="4" t="s">
        <v>42</v>
      </c>
      <c r="D29" s="19" t="s">
        <v>23</v>
      </c>
      <c r="E29" s="4" t="s">
        <v>24</v>
      </c>
      <c r="F29" s="20">
        <f>БУЏЕТ!F31</f>
        <v>1000000</v>
      </c>
      <c r="G29" s="55">
        <v>199722</v>
      </c>
      <c r="H29" s="20">
        <f t="shared" si="0"/>
        <v>800278</v>
      </c>
      <c r="I29" s="20">
        <f t="shared" si="1"/>
        <v>19.972200000000001</v>
      </c>
    </row>
    <row r="30" spans="1:9" ht="33" customHeight="1">
      <c r="A30" s="19" t="s">
        <v>4</v>
      </c>
      <c r="B30" s="19" t="s">
        <v>41</v>
      </c>
      <c r="C30" s="4" t="s">
        <v>42</v>
      </c>
      <c r="D30" s="19" t="s">
        <v>32</v>
      </c>
      <c r="E30" s="4" t="s">
        <v>43</v>
      </c>
      <c r="F30" s="20">
        <f>БУЏЕТ!F32</f>
        <v>150000</v>
      </c>
      <c r="G30" s="59">
        <f>ПОСТАВКА!G147</f>
        <v>0</v>
      </c>
      <c r="H30" s="20">
        <f t="shared" si="0"/>
        <v>150000</v>
      </c>
      <c r="I30" s="20">
        <f t="shared" si="1"/>
        <v>0</v>
      </c>
    </row>
    <row r="31" spans="1:9" ht="25.5" customHeight="1">
      <c r="A31" s="19" t="s">
        <v>4</v>
      </c>
      <c r="B31" s="19" t="s">
        <v>44</v>
      </c>
      <c r="C31" s="4" t="s">
        <v>45</v>
      </c>
      <c r="D31" s="19">
        <v>420</v>
      </c>
      <c r="E31" s="4" t="s">
        <v>14</v>
      </c>
      <c r="F31" s="20">
        <f>БУЏЕТ!F33</f>
        <v>500000</v>
      </c>
      <c r="G31" s="59">
        <f>ПОСТАВКА!G150</f>
        <v>0</v>
      </c>
      <c r="H31" s="20">
        <f t="shared" si="0"/>
        <v>500000</v>
      </c>
      <c r="I31" s="20">
        <f t="shared" si="1"/>
        <v>0</v>
      </c>
    </row>
    <row r="32" spans="1:9" ht="27" customHeight="1">
      <c r="A32" s="19" t="s">
        <v>4</v>
      </c>
      <c r="B32" s="19" t="s">
        <v>44</v>
      </c>
      <c r="C32" s="4" t="s">
        <v>45</v>
      </c>
      <c r="D32" s="19" t="s">
        <v>21</v>
      </c>
      <c r="E32" s="4" t="s">
        <v>22</v>
      </c>
      <c r="F32" s="20">
        <f>БУЏЕТ!F34</f>
        <v>500000</v>
      </c>
      <c r="G32" s="59">
        <f>ПОСТАВКА!G152</f>
        <v>0</v>
      </c>
      <c r="H32" s="20">
        <f t="shared" si="0"/>
        <v>500000</v>
      </c>
      <c r="I32" s="20">
        <f t="shared" si="1"/>
        <v>0</v>
      </c>
    </row>
    <row r="33" spans="1:9" ht="32.25" customHeight="1">
      <c r="A33" s="19">
        <v>785</v>
      </c>
      <c r="B33" s="19">
        <v>28</v>
      </c>
      <c r="C33" s="4" t="s">
        <v>46</v>
      </c>
      <c r="D33" s="19">
        <v>420</v>
      </c>
      <c r="E33" s="4" t="s">
        <v>14</v>
      </c>
      <c r="F33" s="20">
        <v>3100000</v>
      </c>
      <c r="G33" s="55">
        <v>2279748</v>
      </c>
      <c r="H33" s="20">
        <f>F33-G33</f>
        <v>820252</v>
      </c>
      <c r="I33" s="20">
        <v>0</v>
      </c>
    </row>
    <row r="34" spans="1:9" ht="30" customHeight="1">
      <c r="A34" s="19" t="s">
        <v>197</v>
      </c>
      <c r="B34" s="19">
        <v>28</v>
      </c>
      <c r="C34" s="4" t="s">
        <v>46</v>
      </c>
      <c r="D34" s="19">
        <v>425</v>
      </c>
      <c r="E34" s="4" t="s">
        <v>22</v>
      </c>
      <c r="F34" s="20">
        <v>650000</v>
      </c>
      <c r="G34" s="55">
        <v>444308</v>
      </c>
      <c r="H34" s="20">
        <f t="shared" si="0"/>
        <v>205692</v>
      </c>
      <c r="I34" s="20">
        <f t="shared" si="1"/>
        <v>68.355076923076922</v>
      </c>
    </row>
    <row r="35" spans="1:9" ht="39.75" customHeight="1">
      <c r="A35" s="19">
        <v>785</v>
      </c>
      <c r="B35" s="19">
        <v>28</v>
      </c>
      <c r="C35" s="4" t="s">
        <v>46</v>
      </c>
      <c r="D35" s="19">
        <v>426</v>
      </c>
      <c r="E35" s="4" t="s">
        <v>24</v>
      </c>
      <c r="F35" s="20">
        <v>500000</v>
      </c>
      <c r="G35" s="55">
        <v>400222</v>
      </c>
      <c r="H35" s="20">
        <f>F35-G35</f>
        <v>99778</v>
      </c>
      <c r="I35" s="20">
        <v>0</v>
      </c>
    </row>
    <row r="36" spans="1:9" ht="30" customHeight="1">
      <c r="A36" s="19" t="s">
        <v>197</v>
      </c>
      <c r="B36" s="19">
        <v>28</v>
      </c>
      <c r="C36" s="4" t="s">
        <v>46</v>
      </c>
      <c r="D36" s="19">
        <v>427</v>
      </c>
      <c r="E36" s="4" t="s">
        <v>26</v>
      </c>
      <c r="F36" s="20">
        <f>БУЏЕТ!F36</f>
        <v>7500000</v>
      </c>
      <c r="G36" s="55">
        <v>866949</v>
      </c>
      <c r="H36" s="20">
        <f t="shared" si="0"/>
        <v>6633051</v>
      </c>
      <c r="I36" s="20">
        <f t="shared" si="1"/>
        <v>11.55932</v>
      </c>
    </row>
    <row r="37" spans="1:9" ht="30.75" customHeight="1">
      <c r="A37" s="19" t="s">
        <v>197</v>
      </c>
      <c r="B37" s="19">
        <v>28</v>
      </c>
      <c r="C37" s="4" t="s">
        <v>46</v>
      </c>
      <c r="D37" s="19">
        <v>480</v>
      </c>
      <c r="E37" s="4" t="s">
        <v>29</v>
      </c>
      <c r="F37" s="20">
        <v>34000000</v>
      </c>
      <c r="G37" s="55">
        <v>15098650</v>
      </c>
      <c r="H37" s="20">
        <f t="shared" si="0"/>
        <v>18901350</v>
      </c>
      <c r="I37" s="20">
        <f t="shared" si="1"/>
        <v>44.407794117647057</v>
      </c>
    </row>
    <row r="38" spans="1:9" ht="36.75" customHeight="1">
      <c r="A38" s="19">
        <v>785</v>
      </c>
      <c r="B38" s="19">
        <v>28</v>
      </c>
      <c r="C38" s="4" t="s">
        <v>46</v>
      </c>
      <c r="D38" s="19">
        <v>481</v>
      </c>
      <c r="E38" s="4" t="s">
        <v>37</v>
      </c>
      <c r="F38" s="20">
        <v>700000</v>
      </c>
      <c r="G38" s="55">
        <v>671600</v>
      </c>
      <c r="H38" s="20">
        <f>F38-G38</f>
        <v>28400</v>
      </c>
      <c r="I38" s="20">
        <v>0</v>
      </c>
    </row>
    <row r="39" spans="1:9" ht="27" customHeight="1">
      <c r="A39" s="19">
        <v>785</v>
      </c>
      <c r="B39" s="19">
        <v>28</v>
      </c>
      <c r="C39" s="4" t="s">
        <v>46</v>
      </c>
      <c r="D39" s="19">
        <v>483</v>
      </c>
      <c r="E39" s="4" t="s">
        <v>30</v>
      </c>
      <c r="F39" s="20">
        <v>540000</v>
      </c>
      <c r="G39" s="55">
        <v>540000</v>
      </c>
      <c r="H39" s="20">
        <f>F39-G39</f>
        <v>0</v>
      </c>
      <c r="I39" s="20">
        <f t="shared" si="1"/>
        <v>100</v>
      </c>
    </row>
    <row r="40" spans="1:9" ht="33" customHeight="1">
      <c r="A40" s="19" t="s">
        <v>197</v>
      </c>
      <c r="B40" s="19">
        <v>28</v>
      </c>
      <c r="C40" s="4" t="s">
        <v>46</v>
      </c>
      <c r="D40" s="19">
        <v>485</v>
      </c>
      <c r="E40" s="4" t="s">
        <v>201</v>
      </c>
      <c r="F40" s="20">
        <f>БУЏЕТ!F39</f>
        <v>8000000</v>
      </c>
      <c r="G40" s="55">
        <v>509450</v>
      </c>
      <c r="H40" s="20">
        <f>F40-G40</f>
        <v>7490550</v>
      </c>
      <c r="I40" s="20">
        <f t="shared" si="1"/>
        <v>6.3681249999999991</v>
      </c>
    </row>
    <row r="41" spans="1:9">
      <c r="A41" s="103" t="s">
        <v>48</v>
      </c>
      <c r="B41" s="104"/>
      <c r="C41" s="104"/>
      <c r="D41" s="104"/>
      <c r="E41" s="105"/>
      <c r="F41" s="53">
        <f>SUM(F3:F40)</f>
        <v>628990000</v>
      </c>
      <c r="G41" s="60">
        <f>SUM(G3:G40)</f>
        <v>289225733</v>
      </c>
      <c r="H41" s="53">
        <f>F41-G41</f>
        <v>339764267</v>
      </c>
      <c r="I41" s="53">
        <f t="shared" si="1"/>
        <v>45.9825645876723</v>
      </c>
    </row>
    <row r="43" spans="1:9" ht="25.5" customHeight="1">
      <c r="C43" s="57" t="s">
        <v>214</v>
      </c>
    </row>
    <row r="44" spans="1:9" ht="22.5" customHeight="1">
      <c r="C44" s="57" t="s">
        <v>213</v>
      </c>
    </row>
    <row r="45" spans="1:9" ht="24" customHeight="1">
      <c r="C45" s="57" t="s">
        <v>212</v>
      </c>
    </row>
  </sheetData>
  <protectedRanges>
    <protectedRange sqref="A1" name="Range1_1"/>
  </protectedRanges>
  <mergeCells count="4">
    <mergeCell ref="A1:I1"/>
    <mergeCell ref="B2:C2"/>
    <mergeCell ref="D2:E2"/>
    <mergeCell ref="A41:E4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F3" sqref="F3:F41"/>
    </sheetView>
  </sheetViews>
  <sheetFormatPr defaultRowHeight="15"/>
  <cols>
    <col min="3" max="3" width="32.5703125" customWidth="1"/>
    <col min="4" max="4" width="8.28515625" customWidth="1"/>
    <col min="5" max="5" width="22.5703125" customWidth="1"/>
    <col min="6" max="6" width="12.28515625" customWidth="1"/>
    <col min="7" max="7" width="13.85546875" customWidth="1"/>
    <col min="8" max="8" width="14.42578125" customWidth="1"/>
    <col min="9" max="9" width="8.85546875" customWidth="1"/>
  </cols>
  <sheetData>
    <row r="1" spans="1:9">
      <c r="A1" s="100" t="s">
        <v>224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7" t="s">
        <v>0</v>
      </c>
      <c r="B2" s="101" t="s">
        <v>1</v>
      </c>
      <c r="C2" s="102"/>
      <c r="D2" s="101" t="s">
        <v>2</v>
      </c>
      <c r="E2" s="102"/>
      <c r="F2" s="17" t="s">
        <v>3</v>
      </c>
      <c r="G2" s="17" t="s">
        <v>49</v>
      </c>
      <c r="H2" s="17" t="s">
        <v>50</v>
      </c>
      <c r="I2" s="17" t="s">
        <v>51</v>
      </c>
    </row>
    <row r="3" spans="1:9" ht="22.5">
      <c r="A3" s="19" t="s">
        <v>4</v>
      </c>
      <c r="B3" s="19" t="s">
        <v>5</v>
      </c>
      <c r="C3" s="4" t="s">
        <v>6</v>
      </c>
      <c r="D3" s="19" t="s">
        <v>7</v>
      </c>
      <c r="E3" s="4" t="s">
        <v>8</v>
      </c>
      <c r="F3" s="20">
        <f>БУЏЕТ!F4</f>
        <v>232900000</v>
      </c>
      <c r="G3" s="62">
        <v>155671796</v>
      </c>
      <c r="H3" s="20">
        <f>F3:F42-G3:G42</f>
        <v>77228204</v>
      </c>
      <c r="I3" s="20">
        <f>G3/F3*100</f>
        <v>66.840616573636751</v>
      </c>
    </row>
    <row r="4" spans="1:9" ht="22.5">
      <c r="A4" s="19" t="s">
        <v>4</v>
      </c>
      <c r="B4" s="19" t="s">
        <v>5</v>
      </c>
      <c r="C4" s="4" t="s">
        <v>6</v>
      </c>
      <c r="D4" s="19" t="s">
        <v>9</v>
      </c>
      <c r="E4" s="4" t="s">
        <v>10</v>
      </c>
      <c r="F4" s="20">
        <f>БУЏЕТ!F5</f>
        <v>90600000</v>
      </c>
      <c r="G4" s="62">
        <v>60540929</v>
      </c>
      <c r="H4" s="20">
        <f t="shared" ref="H4:H38" si="0">F4-G4</f>
        <v>30059071</v>
      </c>
      <c r="I4" s="20">
        <f>G4/F4*100</f>
        <v>66.822217439293595</v>
      </c>
    </row>
    <row r="5" spans="1:9" ht="22.5">
      <c r="A5" s="19">
        <v>630</v>
      </c>
      <c r="B5" s="19">
        <v>20</v>
      </c>
      <c r="C5" s="4" t="s">
        <v>6</v>
      </c>
      <c r="D5" s="19">
        <v>404</v>
      </c>
      <c r="E5" s="4" t="s">
        <v>12</v>
      </c>
      <c r="F5" s="20">
        <f>БУЏЕТ!F6</f>
        <v>3500000</v>
      </c>
      <c r="G5" s="62">
        <v>353097</v>
      </c>
      <c r="H5" s="20">
        <f t="shared" si="0"/>
        <v>3146903</v>
      </c>
      <c r="I5" s="20">
        <v>0</v>
      </c>
    </row>
    <row r="6" spans="1:9" ht="22.5">
      <c r="A6" s="19" t="s">
        <v>4</v>
      </c>
      <c r="B6" s="19" t="s">
        <v>5</v>
      </c>
      <c r="C6" s="4" t="s">
        <v>6</v>
      </c>
      <c r="D6" s="19" t="s">
        <v>13</v>
      </c>
      <c r="E6" s="4" t="s">
        <v>14</v>
      </c>
      <c r="F6" s="20">
        <v>42000000</v>
      </c>
      <c r="G6" s="62">
        <v>28784196</v>
      </c>
      <c r="H6" s="20">
        <f t="shared" si="0"/>
        <v>13215804</v>
      </c>
      <c r="I6" s="20">
        <f t="shared" ref="I6:I42" si="1">G6/F6*100</f>
        <v>68.533799999999999</v>
      </c>
    </row>
    <row r="7" spans="1:9" ht="22.5">
      <c r="A7" s="19" t="s">
        <v>4</v>
      </c>
      <c r="B7" s="19" t="s">
        <v>5</v>
      </c>
      <c r="C7" s="4" t="s">
        <v>6</v>
      </c>
      <c r="D7" s="19" t="s">
        <v>15</v>
      </c>
      <c r="E7" s="4" t="s">
        <v>16</v>
      </c>
      <c r="F7" s="20">
        <v>49000000</v>
      </c>
      <c r="G7" s="62">
        <v>22032583</v>
      </c>
      <c r="H7" s="20">
        <f t="shared" si="0"/>
        <v>26967417</v>
      </c>
      <c r="I7" s="20">
        <f t="shared" si="1"/>
        <v>44.964455102040816</v>
      </c>
    </row>
    <row r="8" spans="1:9" ht="22.5">
      <c r="A8" s="19" t="s">
        <v>4</v>
      </c>
      <c r="B8" s="19" t="s">
        <v>5</v>
      </c>
      <c r="C8" s="4" t="s">
        <v>6</v>
      </c>
      <c r="D8" s="19" t="s">
        <v>17</v>
      </c>
      <c r="E8" s="4" t="s">
        <v>18</v>
      </c>
      <c r="F8" s="20">
        <f>БУЏЕТ!F9</f>
        <v>8000000</v>
      </c>
      <c r="G8" s="62">
        <v>4862188</v>
      </c>
      <c r="H8" s="20">
        <f t="shared" si="0"/>
        <v>3137812</v>
      </c>
      <c r="I8" s="20">
        <f t="shared" si="1"/>
        <v>60.777349999999998</v>
      </c>
    </row>
    <row r="9" spans="1:9" ht="22.5">
      <c r="A9" s="19" t="s">
        <v>4</v>
      </c>
      <c r="B9" s="19" t="s">
        <v>5</v>
      </c>
      <c r="C9" s="4" t="s">
        <v>6</v>
      </c>
      <c r="D9" s="19" t="s">
        <v>19</v>
      </c>
      <c r="E9" s="4" t="s">
        <v>20</v>
      </c>
      <c r="F9" s="20">
        <f>БУЏЕТ!F10</f>
        <v>14000000</v>
      </c>
      <c r="G9" s="62">
        <v>8267807</v>
      </c>
      <c r="H9" s="20">
        <f t="shared" si="0"/>
        <v>5732193</v>
      </c>
      <c r="I9" s="20">
        <f t="shared" si="1"/>
        <v>59.055764285714282</v>
      </c>
    </row>
    <row r="10" spans="1:9" ht="22.5">
      <c r="A10" s="19" t="s">
        <v>4</v>
      </c>
      <c r="B10" s="19" t="s">
        <v>5</v>
      </c>
      <c r="C10" s="4" t="s">
        <v>6</v>
      </c>
      <c r="D10" s="19" t="s">
        <v>21</v>
      </c>
      <c r="E10" s="4" t="s">
        <v>22</v>
      </c>
      <c r="F10" s="20">
        <v>8400000</v>
      </c>
      <c r="G10" s="62">
        <v>6495107</v>
      </c>
      <c r="H10" s="20">
        <f t="shared" si="0"/>
        <v>1904893</v>
      </c>
      <c r="I10" s="20">
        <f t="shared" si="1"/>
        <v>77.322702380952379</v>
      </c>
    </row>
    <row r="11" spans="1:9" ht="22.5">
      <c r="A11" s="19" t="s">
        <v>4</v>
      </c>
      <c r="B11" s="19" t="s">
        <v>5</v>
      </c>
      <c r="C11" s="4" t="s">
        <v>6</v>
      </c>
      <c r="D11" s="19" t="s">
        <v>23</v>
      </c>
      <c r="E11" s="4" t="s">
        <v>24</v>
      </c>
      <c r="F11" s="20">
        <v>19500000</v>
      </c>
      <c r="G11" s="62">
        <v>13866256</v>
      </c>
      <c r="H11" s="20">
        <f t="shared" si="0"/>
        <v>5633744</v>
      </c>
      <c r="I11" s="20">
        <f t="shared" si="1"/>
        <v>71.109005128205126</v>
      </c>
    </row>
    <row r="12" spans="1:9" ht="22.5">
      <c r="A12" s="19" t="s">
        <v>4</v>
      </c>
      <c r="B12" s="19" t="s">
        <v>5</v>
      </c>
      <c r="C12" s="4" t="s">
        <v>6</v>
      </c>
      <c r="D12" s="19" t="s">
        <v>25</v>
      </c>
      <c r="E12" s="4" t="s">
        <v>26</v>
      </c>
      <c r="F12" s="20">
        <v>17500000</v>
      </c>
      <c r="G12" s="62">
        <v>9264610</v>
      </c>
      <c r="H12" s="20">
        <f t="shared" si="0"/>
        <v>8235390</v>
      </c>
      <c r="I12" s="20">
        <f t="shared" si="1"/>
        <v>52.940628571428569</v>
      </c>
    </row>
    <row r="13" spans="1:9" ht="22.5">
      <c r="A13" s="19" t="s">
        <v>4</v>
      </c>
      <c r="B13" s="19" t="s">
        <v>5</v>
      </c>
      <c r="C13" s="4" t="s">
        <v>6</v>
      </c>
      <c r="D13" s="19" t="s">
        <v>27</v>
      </c>
      <c r="E13" s="4" t="s">
        <v>28</v>
      </c>
      <c r="F13" s="20">
        <f>БУЏЕТ!F14</f>
        <v>1500000</v>
      </c>
      <c r="G13" s="62">
        <v>489095</v>
      </c>
      <c r="H13" s="20">
        <f t="shared" si="0"/>
        <v>1010905</v>
      </c>
      <c r="I13" s="20">
        <f t="shared" si="1"/>
        <v>32.606333333333332</v>
      </c>
    </row>
    <row r="14" spans="1:9" ht="22.5">
      <c r="A14" s="19" t="s">
        <v>4</v>
      </c>
      <c r="B14" s="19" t="s">
        <v>5</v>
      </c>
      <c r="C14" s="4" t="s">
        <v>6</v>
      </c>
      <c r="D14" s="19" t="s">
        <v>40</v>
      </c>
      <c r="E14" s="4" t="s">
        <v>29</v>
      </c>
      <c r="F14" s="20">
        <f>БУЏЕТ!F15</f>
        <v>15000000</v>
      </c>
      <c r="G14" s="62">
        <v>0</v>
      </c>
      <c r="H14" s="20">
        <f t="shared" si="0"/>
        <v>15000000</v>
      </c>
      <c r="I14" s="20">
        <f t="shared" si="1"/>
        <v>0</v>
      </c>
    </row>
    <row r="15" spans="1:9" ht="22.5">
      <c r="A15" s="19" t="s">
        <v>4</v>
      </c>
      <c r="B15" s="19" t="s">
        <v>5</v>
      </c>
      <c r="C15" s="4" t="s">
        <v>6</v>
      </c>
      <c r="D15" s="19" t="s">
        <v>202</v>
      </c>
      <c r="E15" s="4" t="s">
        <v>30</v>
      </c>
      <c r="F15" s="20">
        <f>БУЏЕТ!F16</f>
        <v>500000</v>
      </c>
      <c r="G15" s="62">
        <v>0</v>
      </c>
      <c r="H15" s="20">
        <f t="shared" si="0"/>
        <v>500000</v>
      </c>
      <c r="I15" s="20">
        <f t="shared" si="1"/>
        <v>0</v>
      </c>
    </row>
    <row r="16" spans="1:9" ht="22.5">
      <c r="A16" s="19" t="s">
        <v>4</v>
      </c>
      <c r="B16" s="19" t="s">
        <v>5</v>
      </c>
      <c r="C16" s="4" t="s">
        <v>6</v>
      </c>
      <c r="D16" s="19" t="s">
        <v>32</v>
      </c>
      <c r="E16" s="4" t="s">
        <v>33</v>
      </c>
      <c r="F16" s="20">
        <f>БУЏЕТ!F17</f>
        <v>5500000</v>
      </c>
      <c r="G16" s="62">
        <v>3152788</v>
      </c>
      <c r="H16" s="20">
        <f t="shared" si="0"/>
        <v>2347212</v>
      </c>
      <c r="I16" s="20">
        <f t="shared" si="1"/>
        <v>57.323418181818184</v>
      </c>
    </row>
    <row r="17" spans="1:9" ht="22.5">
      <c r="A17" s="19" t="s">
        <v>4</v>
      </c>
      <c r="B17" s="19" t="s">
        <v>34</v>
      </c>
      <c r="C17" s="4" t="s">
        <v>6</v>
      </c>
      <c r="D17" s="19" t="s">
        <v>21</v>
      </c>
      <c r="E17" s="4" t="s">
        <v>22</v>
      </c>
      <c r="F17" s="20">
        <f>БУЏЕТ!F18</f>
        <v>9000000</v>
      </c>
      <c r="G17" s="62">
        <v>3530000</v>
      </c>
      <c r="H17" s="20">
        <f t="shared" si="0"/>
        <v>5470000</v>
      </c>
      <c r="I17" s="20">
        <f t="shared" si="1"/>
        <v>39.222222222222229</v>
      </c>
    </row>
    <row r="18" spans="1:9" ht="22.5">
      <c r="A18" s="19" t="s">
        <v>4</v>
      </c>
      <c r="B18" s="19" t="s">
        <v>34</v>
      </c>
      <c r="C18" s="4" t="s">
        <v>6</v>
      </c>
      <c r="D18" s="19" t="s">
        <v>23</v>
      </c>
      <c r="E18" s="4" t="s">
        <v>24</v>
      </c>
      <c r="F18" s="20">
        <f>БУЏЕТ!F19</f>
        <v>5400000</v>
      </c>
      <c r="G18" s="62">
        <v>198031</v>
      </c>
      <c r="H18" s="20">
        <f t="shared" si="0"/>
        <v>5201969</v>
      </c>
      <c r="I18" s="20">
        <f t="shared" si="1"/>
        <v>3.6672407407407412</v>
      </c>
    </row>
    <row r="19" spans="1:9" ht="22.5">
      <c r="A19" s="19" t="s">
        <v>4</v>
      </c>
      <c r="B19" s="19" t="s">
        <v>188</v>
      </c>
      <c r="C19" s="4" t="s">
        <v>6</v>
      </c>
      <c r="D19" s="19" t="s">
        <v>19</v>
      </c>
      <c r="E19" s="4" t="s">
        <v>20</v>
      </c>
      <c r="F19" s="20">
        <f>БУЏЕТ!F20</f>
        <v>1000000</v>
      </c>
      <c r="G19" s="62">
        <v>0</v>
      </c>
      <c r="H19" s="20">
        <f t="shared" si="0"/>
        <v>1000000</v>
      </c>
      <c r="I19" s="20">
        <f t="shared" si="1"/>
        <v>0</v>
      </c>
    </row>
    <row r="20" spans="1:9" ht="22.5">
      <c r="A20" s="19">
        <v>630</v>
      </c>
      <c r="B20" s="19">
        <v>22</v>
      </c>
      <c r="C20" s="4" t="s">
        <v>6</v>
      </c>
      <c r="D20" s="19">
        <v>425</v>
      </c>
      <c r="E20" s="4" t="s">
        <v>22</v>
      </c>
      <c r="F20" s="20">
        <v>800000</v>
      </c>
      <c r="G20" s="62">
        <v>0</v>
      </c>
      <c r="H20" s="20">
        <f>F20-G20</f>
        <v>800000</v>
      </c>
      <c r="I20" s="20">
        <f>G20/F20*100</f>
        <v>0</v>
      </c>
    </row>
    <row r="21" spans="1:9" ht="22.5">
      <c r="A21" s="19" t="s">
        <v>4</v>
      </c>
      <c r="B21" s="19" t="s">
        <v>188</v>
      </c>
      <c r="C21" s="4" t="s">
        <v>6</v>
      </c>
      <c r="D21" s="19" t="s">
        <v>40</v>
      </c>
      <c r="E21" s="4" t="s">
        <v>29</v>
      </c>
      <c r="F21" s="20">
        <v>13800000</v>
      </c>
      <c r="G21" s="62">
        <v>0</v>
      </c>
      <c r="H21" s="20">
        <f t="shared" si="0"/>
        <v>13800000</v>
      </c>
      <c r="I21" s="20">
        <f t="shared" si="1"/>
        <v>0</v>
      </c>
    </row>
    <row r="22" spans="1:9" ht="22.5">
      <c r="A22" s="19" t="s">
        <v>4</v>
      </c>
      <c r="B22" s="19" t="s">
        <v>188</v>
      </c>
      <c r="C22" s="4" t="s">
        <v>6</v>
      </c>
      <c r="D22" s="19" t="s">
        <v>189</v>
      </c>
      <c r="E22" s="4" t="s">
        <v>37</v>
      </c>
      <c r="F22" s="20">
        <v>26400000</v>
      </c>
      <c r="G22" s="62">
        <v>0</v>
      </c>
      <c r="H22" s="20">
        <f t="shared" si="0"/>
        <v>26400000</v>
      </c>
      <c r="I22" s="20">
        <f t="shared" si="1"/>
        <v>0</v>
      </c>
    </row>
    <row r="23" spans="1:9" ht="22.5">
      <c r="A23" s="19" t="s">
        <v>4</v>
      </c>
      <c r="B23" s="19" t="s">
        <v>38</v>
      </c>
      <c r="C23" s="4" t="s">
        <v>6</v>
      </c>
      <c r="D23" s="19" t="s">
        <v>17</v>
      </c>
      <c r="E23" s="4" t="s">
        <v>18</v>
      </c>
      <c r="F23" s="20">
        <v>100000</v>
      </c>
      <c r="G23" s="62">
        <v>0</v>
      </c>
      <c r="H23" s="20">
        <f t="shared" si="0"/>
        <v>100000</v>
      </c>
      <c r="I23" s="20">
        <f t="shared" si="1"/>
        <v>0</v>
      </c>
    </row>
    <row r="24" spans="1:9" ht="22.5">
      <c r="A24" s="19" t="s">
        <v>4</v>
      </c>
      <c r="B24" s="19" t="s">
        <v>38</v>
      </c>
      <c r="C24" s="4" t="s">
        <v>6</v>
      </c>
      <c r="D24" s="19" t="s">
        <v>19</v>
      </c>
      <c r="E24" s="4" t="s">
        <v>20</v>
      </c>
      <c r="F24" s="20">
        <v>1500000</v>
      </c>
      <c r="G24" s="62">
        <v>21240</v>
      </c>
      <c r="H24" s="20">
        <f t="shared" si="0"/>
        <v>1478760</v>
      </c>
      <c r="I24" s="20">
        <f t="shared" si="1"/>
        <v>1.4160000000000001</v>
      </c>
    </row>
    <row r="25" spans="1:9" ht="22.5">
      <c r="A25" s="19" t="s">
        <v>4</v>
      </c>
      <c r="B25" s="19" t="s">
        <v>38</v>
      </c>
      <c r="C25" s="4" t="s">
        <v>6</v>
      </c>
      <c r="D25" s="19">
        <v>425</v>
      </c>
      <c r="E25" s="4" t="s">
        <v>22</v>
      </c>
      <c r="F25" s="20">
        <f>БУЏЕТ!F27</f>
        <v>500000</v>
      </c>
      <c r="G25" s="62">
        <v>0</v>
      </c>
      <c r="H25" s="20">
        <f t="shared" si="0"/>
        <v>500000</v>
      </c>
      <c r="I25" s="20">
        <f t="shared" si="1"/>
        <v>0</v>
      </c>
    </row>
    <row r="26" spans="1:9" ht="22.5">
      <c r="A26" s="19">
        <v>630</v>
      </c>
      <c r="B26" s="19">
        <v>23</v>
      </c>
      <c r="C26" s="4" t="s">
        <v>6</v>
      </c>
      <c r="D26" s="19">
        <v>426</v>
      </c>
      <c r="E26" s="4" t="s">
        <v>24</v>
      </c>
      <c r="F26" s="20">
        <v>500000</v>
      </c>
      <c r="G26" s="62">
        <v>0</v>
      </c>
      <c r="H26" s="20">
        <f t="shared" si="0"/>
        <v>500000</v>
      </c>
      <c r="I26" s="20">
        <f t="shared" si="1"/>
        <v>0</v>
      </c>
    </row>
    <row r="27" spans="1:9">
      <c r="A27" s="19" t="s">
        <v>4</v>
      </c>
      <c r="B27" s="19" t="s">
        <v>41</v>
      </c>
      <c r="C27" s="4" t="s">
        <v>42</v>
      </c>
      <c r="D27" s="19" t="s">
        <v>13</v>
      </c>
      <c r="E27" s="4" t="s">
        <v>14</v>
      </c>
      <c r="F27" s="20">
        <v>1450000</v>
      </c>
      <c r="G27" s="62">
        <v>0</v>
      </c>
      <c r="H27" s="20">
        <f t="shared" si="0"/>
        <v>1450000</v>
      </c>
      <c r="I27" s="20">
        <f t="shared" si="1"/>
        <v>0</v>
      </c>
    </row>
    <row r="28" spans="1:9" ht="22.5">
      <c r="A28" s="19">
        <v>630</v>
      </c>
      <c r="B28" s="19" t="s">
        <v>41</v>
      </c>
      <c r="C28" s="4" t="s">
        <v>42</v>
      </c>
      <c r="D28" s="19" t="s">
        <v>19</v>
      </c>
      <c r="E28" s="4" t="s">
        <v>20</v>
      </c>
      <c r="F28" s="20">
        <v>2000000</v>
      </c>
      <c r="G28" s="62">
        <v>812224</v>
      </c>
      <c r="H28" s="20">
        <f t="shared" si="0"/>
        <v>1187776</v>
      </c>
      <c r="I28" s="20">
        <f t="shared" si="1"/>
        <v>40.611199999999997</v>
      </c>
    </row>
    <row r="29" spans="1:9">
      <c r="A29" s="19" t="s">
        <v>4</v>
      </c>
      <c r="B29" s="19" t="s">
        <v>41</v>
      </c>
      <c r="C29" s="4" t="s">
        <v>42</v>
      </c>
      <c r="D29" s="19" t="s">
        <v>21</v>
      </c>
      <c r="E29" s="4" t="s">
        <v>22</v>
      </c>
      <c r="F29" s="20">
        <v>1500000</v>
      </c>
      <c r="G29" s="62">
        <v>319207</v>
      </c>
      <c r="H29" s="20">
        <f t="shared" si="0"/>
        <v>1180793</v>
      </c>
      <c r="I29" s="20">
        <f t="shared" si="1"/>
        <v>21.280466666666666</v>
      </c>
    </row>
    <row r="30" spans="1:9">
      <c r="A30" s="19" t="s">
        <v>4</v>
      </c>
      <c r="B30" s="19" t="s">
        <v>41</v>
      </c>
      <c r="C30" s="4" t="s">
        <v>42</v>
      </c>
      <c r="D30" s="19" t="s">
        <v>23</v>
      </c>
      <c r="E30" s="4" t="s">
        <v>24</v>
      </c>
      <c r="F30" s="20">
        <v>1000000</v>
      </c>
      <c r="G30" s="62">
        <v>227000</v>
      </c>
      <c r="H30" s="20">
        <f t="shared" si="0"/>
        <v>773000</v>
      </c>
      <c r="I30" s="20">
        <f t="shared" si="1"/>
        <v>22.7</v>
      </c>
    </row>
    <row r="31" spans="1:9" ht="22.5">
      <c r="A31" s="19" t="s">
        <v>4</v>
      </c>
      <c r="B31" s="19" t="s">
        <v>41</v>
      </c>
      <c r="C31" s="4" t="s">
        <v>42</v>
      </c>
      <c r="D31" s="19" t="s">
        <v>32</v>
      </c>
      <c r="E31" s="4" t="s">
        <v>43</v>
      </c>
      <c r="F31" s="20">
        <v>150000</v>
      </c>
      <c r="G31" s="20">
        <f>ПОСТАВКА!G147</f>
        <v>0</v>
      </c>
      <c r="H31" s="20">
        <f t="shared" si="0"/>
        <v>150000</v>
      </c>
      <c r="I31" s="20">
        <f t="shared" si="1"/>
        <v>0</v>
      </c>
    </row>
    <row r="32" spans="1:9">
      <c r="A32" s="19" t="s">
        <v>4</v>
      </c>
      <c r="B32" s="19" t="s">
        <v>44</v>
      </c>
      <c r="C32" s="4" t="s">
        <v>45</v>
      </c>
      <c r="D32" s="19">
        <v>420</v>
      </c>
      <c r="E32" s="4" t="s">
        <v>14</v>
      </c>
      <c r="F32" s="20">
        <f>БУЏЕТ!F34</f>
        <v>500000</v>
      </c>
      <c r="G32" s="20">
        <f>ПОСТАВКА!G150</f>
        <v>0</v>
      </c>
      <c r="H32" s="20">
        <f t="shared" si="0"/>
        <v>500000</v>
      </c>
      <c r="I32" s="20">
        <f t="shared" si="1"/>
        <v>0</v>
      </c>
    </row>
    <row r="33" spans="1:9">
      <c r="A33" s="19" t="s">
        <v>4</v>
      </c>
      <c r="B33" s="19" t="s">
        <v>44</v>
      </c>
      <c r="C33" s="4" t="s">
        <v>45</v>
      </c>
      <c r="D33" s="19" t="s">
        <v>21</v>
      </c>
      <c r="E33" s="4" t="s">
        <v>22</v>
      </c>
      <c r="F33" s="20">
        <v>500000</v>
      </c>
      <c r="G33" s="20">
        <f>ПОСТАВКА!G152</f>
        <v>0</v>
      </c>
      <c r="H33" s="20">
        <f t="shared" si="0"/>
        <v>500000</v>
      </c>
      <c r="I33" s="20">
        <f t="shared" si="1"/>
        <v>0</v>
      </c>
    </row>
    <row r="34" spans="1:9" ht="22.5">
      <c r="A34" s="19">
        <v>785</v>
      </c>
      <c r="B34" s="19">
        <v>28</v>
      </c>
      <c r="C34" s="4" t="s">
        <v>46</v>
      </c>
      <c r="D34" s="19">
        <v>420</v>
      </c>
      <c r="E34" s="4" t="s">
        <v>14</v>
      </c>
      <c r="F34" s="20">
        <v>3100000</v>
      </c>
      <c r="G34" s="62">
        <v>2807494</v>
      </c>
      <c r="H34" s="20">
        <f>F34-G34</f>
        <v>292506</v>
      </c>
      <c r="I34" s="20">
        <v>0</v>
      </c>
    </row>
    <row r="35" spans="1:9" ht="22.5">
      <c r="A35" s="19" t="s">
        <v>197</v>
      </c>
      <c r="B35" s="19">
        <v>28</v>
      </c>
      <c r="C35" s="4" t="s">
        <v>46</v>
      </c>
      <c r="D35" s="19">
        <v>425</v>
      </c>
      <c r="E35" s="4" t="s">
        <v>22</v>
      </c>
      <c r="F35" s="20">
        <v>650000</v>
      </c>
      <c r="G35" s="62">
        <v>478808</v>
      </c>
      <c r="H35" s="20">
        <f t="shared" si="0"/>
        <v>171192</v>
      </c>
      <c r="I35" s="20">
        <f t="shared" si="1"/>
        <v>73.662769230769229</v>
      </c>
    </row>
    <row r="36" spans="1:9" ht="22.5">
      <c r="A36" s="19">
        <v>785</v>
      </c>
      <c r="B36" s="19">
        <v>28</v>
      </c>
      <c r="C36" s="4" t="s">
        <v>46</v>
      </c>
      <c r="D36" s="19">
        <v>426</v>
      </c>
      <c r="E36" s="4" t="s">
        <v>24</v>
      </c>
      <c r="F36" s="20">
        <v>650000</v>
      </c>
      <c r="G36" s="62">
        <v>451392</v>
      </c>
      <c r="H36" s="20">
        <f>F36-G36</f>
        <v>198608</v>
      </c>
      <c r="I36" s="20">
        <v>0</v>
      </c>
    </row>
    <row r="37" spans="1:9" ht="22.5">
      <c r="A37" s="19" t="s">
        <v>197</v>
      </c>
      <c r="B37" s="19">
        <v>28</v>
      </c>
      <c r="C37" s="4" t="s">
        <v>46</v>
      </c>
      <c r="D37" s="19">
        <v>427</v>
      </c>
      <c r="E37" s="4" t="s">
        <v>26</v>
      </c>
      <c r="F37" s="20">
        <v>6750000</v>
      </c>
      <c r="G37" s="62">
        <v>951635</v>
      </c>
      <c r="H37" s="20">
        <f t="shared" si="0"/>
        <v>5798365</v>
      </c>
      <c r="I37" s="20">
        <f t="shared" si="1"/>
        <v>14.098296296296297</v>
      </c>
    </row>
    <row r="38" spans="1:9" ht="22.5">
      <c r="A38" s="19" t="s">
        <v>197</v>
      </c>
      <c r="B38" s="19">
        <v>28</v>
      </c>
      <c r="C38" s="4" t="s">
        <v>46</v>
      </c>
      <c r="D38" s="19">
        <v>480</v>
      </c>
      <c r="E38" s="4" t="s">
        <v>29</v>
      </c>
      <c r="F38" s="20">
        <v>35400000</v>
      </c>
      <c r="G38" s="62">
        <v>15755650</v>
      </c>
      <c r="H38" s="20">
        <f t="shared" si="0"/>
        <v>19644350</v>
      </c>
      <c r="I38" s="20">
        <f t="shared" si="1"/>
        <v>44.507485875706216</v>
      </c>
    </row>
    <row r="39" spans="1:9" ht="22.5">
      <c r="A39" s="19">
        <v>785</v>
      </c>
      <c r="B39" s="19">
        <v>28</v>
      </c>
      <c r="C39" s="4" t="s">
        <v>46</v>
      </c>
      <c r="D39" s="19">
        <v>481</v>
      </c>
      <c r="E39" s="4" t="s">
        <v>37</v>
      </c>
      <c r="F39" s="20">
        <v>700000</v>
      </c>
      <c r="G39" s="62">
        <v>671600</v>
      </c>
      <c r="H39" s="20">
        <f>F39-G39</f>
        <v>28400</v>
      </c>
      <c r="I39" s="20">
        <v>0</v>
      </c>
    </row>
    <row r="40" spans="1:9" ht="22.5">
      <c r="A40" s="19">
        <v>785</v>
      </c>
      <c r="B40" s="19">
        <v>28</v>
      </c>
      <c r="C40" s="4" t="s">
        <v>46</v>
      </c>
      <c r="D40" s="19">
        <v>483</v>
      </c>
      <c r="E40" s="4" t="s">
        <v>30</v>
      </c>
      <c r="F40" s="20">
        <v>540000</v>
      </c>
      <c r="G40" s="62">
        <v>540000</v>
      </c>
      <c r="H40" s="20">
        <f>F40-G40</f>
        <v>0</v>
      </c>
      <c r="I40" s="20">
        <f t="shared" si="1"/>
        <v>100</v>
      </c>
    </row>
    <row r="41" spans="1:9" ht="22.5">
      <c r="A41" s="19" t="s">
        <v>197</v>
      </c>
      <c r="B41" s="19">
        <v>28</v>
      </c>
      <c r="C41" s="4" t="s">
        <v>46</v>
      </c>
      <c r="D41" s="19">
        <v>485</v>
      </c>
      <c r="E41" s="4" t="s">
        <v>201</v>
      </c>
      <c r="F41" s="20">
        <v>7200000</v>
      </c>
      <c r="G41" s="62">
        <v>509450</v>
      </c>
      <c r="H41" s="20">
        <f>F41-G41</f>
        <v>6690550</v>
      </c>
      <c r="I41" s="20">
        <f t="shared" si="1"/>
        <v>7.0756944444444443</v>
      </c>
    </row>
    <row r="42" spans="1:9">
      <c r="A42" s="103" t="s">
        <v>48</v>
      </c>
      <c r="B42" s="104"/>
      <c r="C42" s="104"/>
      <c r="D42" s="104"/>
      <c r="E42" s="105"/>
      <c r="F42" s="53">
        <f>SUM(F3:F41)</f>
        <v>628990000</v>
      </c>
      <c r="G42" s="60">
        <f>SUM(G3:G41)</f>
        <v>341054183</v>
      </c>
      <c r="H42" s="53">
        <f>F42-G42</f>
        <v>287935817</v>
      </c>
      <c r="I42" s="53">
        <f t="shared" si="1"/>
        <v>54.222512758549421</v>
      </c>
    </row>
    <row r="44" spans="1:9">
      <c r="C44" s="57" t="s">
        <v>214</v>
      </c>
    </row>
    <row r="45" spans="1:9">
      <c r="C45" s="57" t="s">
        <v>213</v>
      </c>
    </row>
    <row r="46" spans="1:9">
      <c r="C46" s="57" t="s">
        <v>212</v>
      </c>
    </row>
  </sheetData>
  <protectedRanges>
    <protectedRange sqref="A1" name="Range1_1"/>
  </protectedRanges>
  <mergeCells count="4">
    <mergeCell ref="A1:I1"/>
    <mergeCell ref="B2:C2"/>
    <mergeCell ref="D2:E2"/>
    <mergeCell ref="A42:E4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БУЏЕТ</vt:lpstr>
      <vt:lpstr>ПОСТАВКА</vt:lpstr>
      <vt:lpstr>31.01.2023</vt:lpstr>
      <vt:lpstr>28.02.2023</vt:lpstr>
      <vt:lpstr>31.03.2023</vt:lpstr>
      <vt:lpstr>30.04.2023</vt:lpstr>
      <vt:lpstr>30.05.2023</vt:lpstr>
      <vt:lpstr>30.06.2023</vt:lpstr>
      <vt:lpstr>31.07.2023</vt:lpstr>
      <vt:lpstr>31.08.2023</vt:lpstr>
      <vt:lpstr>30.09.2023</vt:lpstr>
      <vt:lpstr>31.10.2023</vt:lpstr>
      <vt:lpstr>30.11.2023</vt:lpstr>
      <vt:lpstr>31.12.2023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Tasevska</dc:creator>
  <cp:lastModifiedBy>Elena Tasevska</cp:lastModifiedBy>
  <cp:lastPrinted>2024-02-12T14:44:32Z</cp:lastPrinted>
  <dcterms:created xsi:type="dcterms:W3CDTF">2023-01-03T08:58:05Z</dcterms:created>
  <dcterms:modified xsi:type="dcterms:W3CDTF">2025-04-15T12:42:06Z</dcterms:modified>
</cp:coreProperties>
</file>