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doncevska\Documents\БД\Отворени податоци\"/>
    </mc:Choice>
  </mc:AlternateContent>
  <bookViews>
    <workbookView xWindow="0" yWindow="0" windowWidth="19200" windowHeight="10320" activeTab="3"/>
  </bookViews>
  <sheets>
    <sheet name="ПОСТАВКА" sheetId="1" r:id="rId1"/>
    <sheet name="БУЏЕТ 2026" sheetId="2" r:id="rId2"/>
    <sheet name="ИЗВРШУВАЊЕ" sheetId="3" r:id="rId3"/>
    <sheet name="31.01.2026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5" l="1"/>
  <c r="H50" i="5"/>
  <c r="I50" i="5"/>
  <c r="H49" i="5"/>
  <c r="I49" i="5"/>
  <c r="H48" i="5"/>
  <c r="I48" i="5"/>
  <c r="H47" i="5"/>
  <c r="I47" i="5"/>
  <c r="H46" i="5"/>
  <c r="I46" i="5"/>
  <c r="H45" i="5"/>
  <c r="I45" i="5"/>
  <c r="H44" i="5"/>
  <c r="I44" i="5"/>
  <c r="F51" i="5"/>
  <c r="I43" i="5"/>
  <c r="H43" i="5"/>
  <c r="I42" i="5"/>
  <c r="H42" i="5"/>
  <c r="I41" i="5"/>
  <c r="H41" i="5"/>
  <c r="I40" i="5"/>
  <c r="H40" i="5"/>
  <c r="I39" i="5"/>
  <c r="H39" i="5"/>
  <c r="I38" i="5"/>
  <c r="H38" i="5"/>
  <c r="I37" i="5"/>
  <c r="H37" i="5"/>
  <c r="I36" i="5"/>
  <c r="H36" i="5"/>
  <c r="I35" i="5"/>
  <c r="H35" i="5"/>
  <c r="I34" i="5"/>
  <c r="H34" i="5"/>
  <c r="I33" i="5"/>
  <c r="H33" i="5"/>
  <c r="I32" i="5"/>
  <c r="H32" i="5"/>
  <c r="I31" i="5"/>
  <c r="H31" i="5"/>
  <c r="I30" i="5"/>
  <c r="H30" i="5"/>
  <c r="I29" i="5"/>
  <c r="H29" i="5"/>
  <c r="I28" i="5"/>
  <c r="H28" i="5"/>
  <c r="I27" i="5"/>
  <c r="H27" i="5"/>
  <c r="I26" i="5"/>
  <c r="H26" i="5"/>
  <c r="I25" i="5"/>
  <c r="H25" i="5"/>
  <c r="I24" i="5"/>
  <c r="H24" i="5"/>
  <c r="I23" i="5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I11" i="5"/>
  <c r="H11" i="5"/>
  <c r="I10" i="5"/>
  <c r="H10" i="5"/>
  <c r="I9" i="5"/>
  <c r="H9" i="5"/>
  <c r="I8" i="5"/>
  <c r="H8" i="5"/>
  <c r="I7" i="5"/>
  <c r="H7" i="5"/>
  <c r="I6" i="5"/>
  <c r="H6" i="5"/>
  <c r="I5" i="5"/>
  <c r="H5" i="5"/>
  <c r="I4" i="5"/>
  <c r="H4" i="5"/>
  <c r="I3" i="5"/>
  <c r="H3" i="5"/>
  <c r="H51" i="5" l="1"/>
  <c r="I51" i="5"/>
  <c r="G37" i="3"/>
  <c r="G20" i="3"/>
  <c r="H9" i="1" l="1"/>
  <c r="H8" i="1"/>
  <c r="H7" i="1"/>
  <c r="H6" i="1"/>
  <c r="H5" i="1"/>
  <c r="I37" i="3"/>
  <c r="H37" i="3" l="1"/>
  <c r="H191" i="1" l="1"/>
  <c r="H201" i="1"/>
  <c r="F200" i="1"/>
  <c r="F202" i="1"/>
  <c r="G180" i="1"/>
  <c r="G43" i="3" s="1"/>
  <c r="H183" i="1"/>
  <c r="H182" i="1"/>
  <c r="H181" i="1"/>
  <c r="F180" i="1"/>
  <c r="F50" i="2" l="1"/>
  <c r="F50" i="3"/>
  <c r="F49" i="2"/>
  <c r="F49" i="3"/>
  <c r="H200" i="1"/>
  <c r="H180" i="1"/>
  <c r="F184" i="1"/>
  <c r="G184" i="1"/>
  <c r="G177" i="1"/>
  <c r="G42" i="3" s="1"/>
  <c r="I42" i="3" s="1"/>
  <c r="H179" i="1"/>
  <c r="H178" i="1"/>
  <c r="F177" i="1"/>
  <c r="F42" i="2" s="1"/>
  <c r="F42" i="3" s="1"/>
  <c r="G175" i="1"/>
  <c r="G41" i="3" s="1"/>
  <c r="H176" i="1"/>
  <c r="F175" i="1"/>
  <c r="F41" i="2" s="1"/>
  <c r="F41" i="3" s="1"/>
  <c r="H41" i="3" s="1"/>
  <c r="G173" i="1"/>
  <c r="G40" i="3" s="1"/>
  <c r="H174" i="1"/>
  <c r="F173" i="1"/>
  <c r="H169" i="1"/>
  <c r="G168" i="1"/>
  <c r="G38" i="3" s="1"/>
  <c r="I38" i="3" s="1"/>
  <c r="G170" i="1"/>
  <c r="G39" i="3" s="1"/>
  <c r="H172" i="1"/>
  <c r="H171" i="1"/>
  <c r="F170" i="1"/>
  <c r="F168" i="1"/>
  <c r="F38" i="2" s="1"/>
  <c r="F38" i="3" s="1"/>
  <c r="I49" i="3" l="1"/>
  <c r="H49" i="3"/>
  <c r="H38" i="3"/>
  <c r="I41" i="3"/>
  <c r="I50" i="3"/>
  <c r="H50" i="3"/>
  <c r="H42" i="3"/>
  <c r="I184" i="1"/>
  <c r="G44" i="3"/>
  <c r="F44" i="2"/>
  <c r="F44" i="3"/>
  <c r="I40" i="3"/>
  <c r="H170" i="1"/>
  <c r="H173" i="1"/>
  <c r="H184" i="1"/>
  <c r="F39" i="2"/>
  <c r="F39" i="3" s="1"/>
  <c r="H39" i="3" s="1"/>
  <c r="F40" i="2"/>
  <c r="F40" i="3" s="1"/>
  <c r="H40" i="3" s="1"/>
  <c r="F43" i="2"/>
  <c r="F43" i="3" s="1"/>
  <c r="H175" i="1"/>
  <c r="H177" i="1"/>
  <c r="H168" i="1"/>
  <c r="F110" i="1"/>
  <c r="H111" i="1"/>
  <c r="H203" i="1"/>
  <c r="G202" i="1"/>
  <c r="H199" i="1"/>
  <c r="G198" i="1"/>
  <c r="F198" i="1"/>
  <c r="F48" i="3" s="1"/>
  <c r="H197" i="1"/>
  <c r="H196" i="1"/>
  <c r="G195" i="1"/>
  <c r="F195" i="1"/>
  <c r="H194" i="1"/>
  <c r="H193" i="1"/>
  <c r="G192" i="1"/>
  <c r="F192" i="1"/>
  <c r="G190" i="1"/>
  <c r="G45" i="3" s="1"/>
  <c r="F190" i="1"/>
  <c r="H189" i="1"/>
  <c r="H188" i="1"/>
  <c r="H187" i="1"/>
  <c r="H186" i="1"/>
  <c r="H185" i="1"/>
  <c r="H167" i="1"/>
  <c r="F166" i="1"/>
  <c r="H165" i="1"/>
  <c r="G164" i="1"/>
  <c r="G36" i="3" s="1"/>
  <c r="F164" i="1"/>
  <c r="F36" i="2" s="1"/>
  <c r="F36" i="3" s="1"/>
  <c r="H36" i="3" s="1"/>
  <c r="H163" i="1"/>
  <c r="G162" i="1"/>
  <c r="G35" i="3" s="1"/>
  <c r="F162" i="1"/>
  <c r="H161" i="1"/>
  <c r="H160" i="1"/>
  <c r="G159" i="1"/>
  <c r="G34" i="3" s="1"/>
  <c r="F159" i="1"/>
  <c r="F34" i="2" s="1"/>
  <c r="F34" i="3" s="1"/>
  <c r="H158" i="1"/>
  <c r="H157" i="1"/>
  <c r="H156" i="1"/>
  <c r="H155" i="1"/>
  <c r="G154" i="1"/>
  <c r="G33" i="3" s="1"/>
  <c r="F154" i="1"/>
  <c r="H153" i="1"/>
  <c r="H152" i="1"/>
  <c r="H151" i="1"/>
  <c r="H150" i="1"/>
  <c r="H149" i="1"/>
  <c r="H148" i="1"/>
  <c r="H147" i="1"/>
  <c r="G146" i="1"/>
  <c r="G32" i="3" s="1"/>
  <c r="F146" i="1"/>
  <c r="H145" i="1"/>
  <c r="H144" i="1"/>
  <c r="G143" i="1"/>
  <c r="G31" i="3" s="1"/>
  <c r="F143" i="1"/>
  <c r="F31" i="2" s="1"/>
  <c r="H142" i="1"/>
  <c r="H141" i="1"/>
  <c r="H140" i="1"/>
  <c r="H139" i="1"/>
  <c r="H138" i="1"/>
  <c r="H137" i="1"/>
  <c r="H136" i="1"/>
  <c r="G135" i="1"/>
  <c r="G30" i="3" s="1"/>
  <c r="F135" i="1"/>
  <c r="F30" i="2" s="1"/>
  <c r="F30" i="3" s="1"/>
  <c r="G133" i="1"/>
  <c r="G29" i="3" s="1"/>
  <c r="F133" i="1"/>
  <c r="F29" i="2" s="1"/>
  <c r="F29" i="3" s="1"/>
  <c r="H29" i="3" s="1"/>
  <c r="H132" i="1"/>
  <c r="G131" i="1"/>
  <c r="G28" i="3" s="1"/>
  <c r="F131" i="1"/>
  <c r="F28" i="2" s="1"/>
  <c r="F28" i="3" s="1"/>
  <c r="H130" i="1"/>
  <c r="H129" i="1"/>
  <c r="G128" i="1"/>
  <c r="G27" i="3" s="1"/>
  <c r="F128" i="1"/>
  <c r="F27" i="2" s="1"/>
  <c r="F27" i="3" s="1"/>
  <c r="H127" i="1"/>
  <c r="G126" i="1"/>
  <c r="G26" i="3" s="1"/>
  <c r="F126" i="1"/>
  <c r="F26" i="2" s="1"/>
  <c r="F26" i="3" s="1"/>
  <c r="H26" i="3" s="1"/>
  <c r="H125" i="1"/>
  <c r="H124" i="1"/>
  <c r="G123" i="1"/>
  <c r="G25" i="3" s="1"/>
  <c r="F123" i="1"/>
  <c r="H122" i="1"/>
  <c r="H121" i="1"/>
  <c r="G120" i="1"/>
  <c r="G24" i="3" s="1"/>
  <c r="F120" i="1"/>
  <c r="F24" i="2" s="1"/>
  <c r="H119" i="1"/>
  <c r="G118" i="1"/>
  <c r="G23" i="3" s="1"/>
  <c r="F118" i="1"/>
  <c r="F23" i="2" s="1"/>
  <c r="F23" i="3" s="1"/>
  <c r="H117" i="1"/>
  <c r="H116" i="1"/>
  <c r="G115" i="1"/>
  <c r="G22" i="3" s="1"/>
  <c r="F115" i="1"/>
  <c r="F22" i="2" s="1"/>
  <c r="F22" i="3" s="1"/>
  <c r="H114" i="1"/>
  <c r="H113" i="1"/>
  <c r="G112" i="1"/>
  <c r="G21" i="3" s="1"/>
  <c r="I21" i="3" s="1"/>
  <c r="F112" i="1"/>
  <c r="F21" i="2" s="1"/>
  <c r="F21" i="3" s="1"/>
  <c r="H109" i="1"/>
  <c r="H108" i="1"/>
  <c r="G107" i="1"/>
  <c r="G19" i="3" s="1"/>
  <c r="I19" i="3" s="1"/>
  <c r="F107" i="1"/>
  <c r="F19" i="2" s="1"/>
  <c r="F19" i="3" s="1"/>
  <c r="H106" i="1"/>
  <c r="G105" i="1"/>
  <c r="G18" i="3" s="1"/>
  <c r="F105" i="1"/>
  <c r="F18" i="2" s="1"/>
  <c r="F18" i="3" s="1"/>
  <c r="H104" i="1"/>
  <c r="G103" i="1"/>
  <c r="G17" i="3" s="1"/>
  <c r="F103" i="1"/>
  <c r="H102" i="1"/>
  <c r="H101" i="1"/>
  <c r="H100" i="1"/>
  <c r="G99" i="1"/>
  <c r="G16" i="3" s="1"/>
  <c r="F99" i="1"/>
  <c r="H98" i="1"/>
  <c r="H97" i="1"/>
  <c r="G96" i="1"/>
  <c r="G15" i="3" s="1"/>
  <c r="F96" i="1"/>
  <c r="F15" i="2" s="1"/>
  <c r="F15" i="3" s="1"/>
  <c r="H15" i="3" s="1"/>
  <c r="H95" i="1"/>
  <c r="H94" i="1"/>
  <c r="H93" i="1"/>
  <c r="H92" i="1"/>
  <c r="G90" i="1"/>
  <c r="G14" i="3" s="1"/>
  <c r="F90" i="1"/>
  <c r="F14" i="2" s="1"/>
  <c r="F14" i="3" s="1"/>
  <c r="H14" i="3" s="1"/>
  <c r="G86" i="1"/>
  <c r="G13" i="3" s="1"/>
  <c r="F86" i="1"/>
  <c r="F13" i="2" s="1"/>
  <c r="F13" i="3" s="1"/>
  <c r="G84" i="1"/>
  <c r="G12" i="3" s="1"/>
  <c r="F84" i="1"/>
  <c r="F12" i="2" s="1"/>
  <c r="F12" i="3" s="1"/>
  <c r="G78" i="1"/>
  <c r="G11" i="3" s="1"/>
  <c r="F78" i="1"/>
  <c r="F11" i="2" s="1"/>
  <c r="F11" i="3" s="1"/>
  <c r="G61" i="1"/>
  <c r="G10" i="3" s="1"/>
  <c r="F61" i="1"/>
  <c r="F10" i="2" s="1"/>
  <c r="F10" i="3" s="1"/>
  <c r="G53" i="1"/>
  <c r="G9" i="3" s="1"/>
  <c r="F53" i="1"/>
  <c r="F9" i="2" s="1"/>
  <c r="F9" i="3" s="1"/>
  <c r="G39" i="1"/>
  <c r="G8" i="3" s="1"/>
  <c r="F39" i="1"/>
  <c r="F8" i="2" s="1"/>
  <c r="F8" i="3" s="1"/>
  <c r="G26" i="1"/>
  <c r="G7" i="3" s="1"/>
  <c r="F26" i="1"/>
  <c r="F7" i="2" s="1"/>
  <c r="F7" i="3" s="1"/>
  <c r="H25" i="1"/>
  <c r="H24" i="1"/>
  <c r="H23" i="1"/>
  <c r="H22" i="1"/>
  <c r="H21" i="1"/>
  <c r="H20" i="1"/>
  <c r="H19" i="1"/>
  <c r="G18" i="1"/>
  <c r="G6" i="3" s="1"/>
  <c r="F18" i="1"/>
  <c r="F6" i="2" s="1"/>
  <c r="F6" i="3" s="1"/>
  <c r="H17" i="1"/>
  <c r="H16" i="1"/>
  <c r="G15" i="1"/>
  <c r="G5" i="3" s="1"/>
  <c r="F15" i="1"/>
  <c r="F5" i="2" s="1"/>
  <c r="F5" i="3" s="1"/>
  <c r="H14" i="1"/>
  <c r="H13" i="1"/>
  <c r="H12" i="1"/>
  <c r="H11" i="1"/>
  <c r="G10" i="1"/>
  <c r="G4" i="3" s="1"/>
  <c r="F10" i="1"/>
  <c r="F4" i="2" s="1"/>
  <c r="F4" i="3" s="1"/>
  <c r="G4" i="1"/>
  <c r="G3" i="3" s="1"/>
  <c r="F4" i="1"/>
  <c r="I44" i="3" l="1"/>
  <c r="H22" i="3"/>
  <c r="I39" i="3"/>
  <c r="F45" i="2"/>
  <c r="F45" i="3"/>
  <c r="H45" i="3" s="1"/>
  <c r="F31" i="3"/>
  <c r="H31" i="3" s="1"/>
  <c r="F24" i="3"/>
  <c r="F33" i="2"/>
  <c r="F33" i="3"/>
  <c r="H33" i="3" s="1"/>
  <c r="I34" i="3"/>
  <c r="H34" i="3"/>
  <c r="I30" i="3"/>
  <c r="H30" i="3"/>
  <c r="I36" i="3"/>
  <c r="H44" i="3"/>
  <c r="I5" i="3"/>
  <c r="H5" i="3"/>
  <c r="H19" i="3"/>
  <c r="I23" i="3"/>
  <c r="H23" i="3"/>
  <c r="I26" i="3"/>
  <c r="H28" i="3"/>
  <c r="F32" i="2"/>
  <c r="F32" i="3"/>
  <c r="I48" i="3"/>
  <c r="H48" i="3"/>
  <c r="I13" i="3"/>
  <c r="H13" i="3"/>
  <c r="H27" i="3"/>
  <c r="F47" i="2"/>
  <c r="F47" i="3"/>
  <c r="I22" i="3"/>
  <c r="I14" i="3"/>
  <c r="I15" i="3"/>
  <c r="H21" i="3"/>
  <c r="F46" i="2"/>
  <c r="F46" i="3"/>
  <c r="H43" i="3"/>
  <c r="I43" i="3"/>
  <c r="I32" i="3"/>
  <c r="H32" i="3"/>
  <c r="I31" i="3"/>
  <c r="I18" i="3"/>
  <c r="H18" i="3"/>
  <c r="I10" i="3"/>
  <c r="H10" i="3"/>
  <c r="I9" i="3"/>
  <c r="H9" i="3"/>
  <c r="H8" i="3"/>
  <c r="I8" i="3"/>
  <c r="H7" i="3"/>
  <c r="I7" i="3"/>
  <c r="I12" i="3"/>
  <c r="H12" i="3"/>
  <c r="I11" i="3"/>
  <c r="H11" i="3"/>
  <c r="I4" i="3"/>
  <c r="H4" i="3"/>
  <c r="H6" i="3"/>
  <c r="I6" i="3"/>
  <c r="G51" i="3"/>
  <c r="G204" i="1"/>
  <c r="F205" i="1"/>
  <c r="F48" i="2"/>
  <c r="G205" i="1"/>
  <c r="H99" i="1"/>
  <c r="F16" i="2"/>
  <c r="F16" i="3" s="1"/>
  <c r="I16" i="3" s="1"/>
  <c r="H123" i="1"/>
  <c r="F25" i="2"/>
  <c r="F25" i="3" s="1"/>
  <c r="I162" i="1"/>
  <c r="F35" i="2"/>
  <c r="F35" i="3" s="1"/>
  <c r="H35" i="3" s="1"/>
  <c r="I166" i="1"/>
  <c r="F37" i="2"/>
  <c r="H110" i="1"/>
  <c r="F20" i="2"/>
  <c r="F20" i="3" s="1"/>
  <c r="F3" i="2"/>
  <c r="F3" i="3" s="1"/>
  <c r="I3" i="3" s="1"/>
  <c r="F204" i="1"/>
  <c r="F17" i="2"/>
  <c r="F17" i="3" s="1"/>
  <c r="I17" i="3" s="1"/>
  <c r="H133" i="1"/>
  <c r="H154" i="1"/>
  <c r="H198" i="1"/>
  <c r="H190" i="1"/>
  <c r="H195" i="1"/>
  <c r="H78" i="1"/>
  <c r="H96" i="1"/>
  <c r="H120" i="1"/>
  <c r="H53" i="1"/>
  <c r="I159" i="1"/>
  <c r="H18" i="1"/>
  <c r="H112" i="1"/>
  <c r="H164" i="1"/>
  <c r="H192" i="1"/>
  <c r="H15" i="1"/>
  <c r="I103" i="1"/>
  <c r="H107" i="1"/>
  <c r="H131" i="1"/>
  <c r="H146" i="1"/>
  <c r="I105" i="1"/>
  <c r="H115" i="1"/>
  <c r="H128" i="1"/>
  <c r="H143" i="1"/>
  <c r="I143" i="1"/>
  <c r="I135" i="1"/>
  <c r="I126" i="1"/>
  <c r="I118" i="1"/>
  <c r="H26" i="1"/>
  <c r="H202" i="1"/>
  <c r="I198" i="1"/>
  <c r="I195" i="1"/>
  <c r="I192" i="1"/>
  <c r="I190" i="1"/>
  <c r="I164" i="1"/>
  <c r="H162" i="1"/>
  <c r="H159" i="1"/>
  <c r="I154" i="1"/>
  <c r="I146" i="1"/>
  <c r="H135" i="1"/>
  <c r="I133" i="1"/>
  <c r="I131" i="1"/>
  <c r="I128" i="1"/>
  <c r="H126" i="1"/>
  <c r="I123" i="1"/>
  <c r="I120" i="1"/>
  <c r="H118" i="1"/>
  <c r="I115" i="1"/>
  <c r="I112" i="1"/>
  <c r="I107" i="1"/>
  <c r="H105" i="1"/>
  <c r="H103" i="1"/>
  <c r="I99" i="1"/>
  <c r="I96" i="1"/>
  <c r="I84" i="1"/>
  <c r="I78" i="1"/>
  <c r="H61" i="1"/>
  <c r="H39" i="1"/>
  <c r="I39" i="1"/>
  <c r="H90" i="1"/>
  <c r="I90" i="1"/>
  <c r="H86" i="1"/>
  <c r="H84" i="1"/>
  <c r="I61" i="1"/>
  <c r="I53" i="1"/>
  <c r="I18" i="1"/>
  <c r="I15" i="1"/>
  <c r="I10" i="1"/>
  <c r="H10" i="1"/>
  <c r="I26" i="1"/>
  <c r="I86" i="1"/>
  <c r="I202" i="1"/>
  <c r="H4" i="1"/>
  <c r="H166" i="1"/>
  <c r="I4" i="1"/>
  <c r="H16" i="3" l="1"/>
  <c r="I35" i="3"/>
  <c r="I45" i="3"/>
  <c r="I46" i="3"/>
  <c r="H46" i="3"/>
  <c r="I47" i="3"/>
  <c r="H47" i="3"/>
  <c r="F51" i="3"/>
  <c r="H3" i="3"/>
  <c r="H17" i="3"/>
  <c r="I33" i="3"/>
  <c r="I24" i="3"/>
  <c r="H24" i="3"/>
  <c r="I25" i="3"/>
  <c r="H25" i="3"/>
  <c r="H51" i="3"/>
  <c r="I51" i="3"/>
  <c r="F51" i="2"/>
  <c r="H205" i="1"/>
  <c r="I205" i="1"/>
  <c r="F206" i="1"/>
  <c r="H204" i="1"/>
  <c r="G206" i="1"/>
  <c r="I204" i="1"/>
  <c r="I206" i="1" l="1"/>
  <c r="H206" i="1"/>
</calcChain>
</file>

<file path=xl/comments1.xml><?xml version="1.0" encoding="utf-8"?>
<comments xmlns="http://schemas.openxmlformats.org/spreadsheetml/2006/main">
  <authors>
    <author>pignjatovska</author>
  </authors>
  <commentList>
    <comment ref="G19" authorId="0" shapeId="0">
      <text>
        <r>
          <rPr>
            <b/>
            <sz val="9"/>
            <rFont val="Tahoma"/>
            <family val="2"/>
          </rPr>
          <t>pignjatovska:</t>
        </r>
        <r>
          <rPr>
            <sz val="9"/>
            <rFont val="Tahoma"/>
            <family val="2"/>
          </rPr>
          <t xml:space="preserve">
</t>
        </r>
      </text>
    </comment>
    <comment ref="G22" authorId="0" shapeId="0">
      <text>
        <r>
          <rPr>
            <b/>
            <sz val="9"/>
            <rFont val="Tahoma"/>
            <family val="2"/>
          </rPr>
          <t>pignjatovska: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<sst xmlns="http://schemas.openxmlformats.org/spreadsheetml/2006/main" count="1175" uniqueCount="235">
  <si>
    <t>Програма</t>
  </si>
  <si>
    <t>Поставка</t>
  </si>
  <si>
    <t>Буџет</t>
  </si>
  <si>
    <t>Реализирано</t>
  </si>
  <si>
    <t>Остаток</t>
  </si>
  <si>
    <t>Процент</t>
  </si>
  <si>
    <t>630</t>
  </si>
  <si>
    <t>20</t>
  </si>
  <si>
    <t>СОБРАНИЕ НА РЕПУБЛИКА СЕВЕРНА МАКЕДОНИЈА</t>
  </si>
  <si>
    <t>401</t>
  </si>
  <si>
    <t>Основни плати</t>
  </si>
  <si>
    <t>401110</t>
  </si>
  <si>
    <t>Основни плати -функционери</t>
  </si>
  <si>
    <t>401120</t>
  </si>
  <si>
    <t>Основни плати - државни службеници</t>
  </si>
  <si>
    <t>401130</t>
  </si>
  <si>
    <t>Основни плати - други вработени</t>
  </si>
  <si>
    <t>401310</t>
  </si>
  <si>
    <t>Персонален данок на доход од плата</t>
  </si>
  <si>
    <t>Персонален данок на доход од надоместоци</t>
  </si>
  <si>
    <t>402</t>
  </si>
  <si>
    <t>Придонеси за социјално осигурување</t>
  </si>
  <si>
    <t>402110</t>
  </si>
  <si>
    <t>Основни придонеси за ПИО</t>
  </si>
  <si>
    <t>402210</t>
  </si>
  <si>
    <t>Основни придонеси за здравство</t>
  </si>
  <si>
    <t>402220</t>
  </si>
  <si>
    <t>Основен придонес за професионално заболување</t>
  </si>
  <si>
    <t>402310</t>
  </si>
  <si>
    <t>Основни продонеси до Агенцијата за вработување</t>
  </si>
  <si>
    <t>Надоместоци</t>
  </si>
  <si>
    <t>Надомест за годишен одмор</t>
  </si>
  <si>
    <t>Други надоместоци</t>
  </si>
  <si>
    <t>420</t>
  </si>
  <si>
    <t>Патни и дневни расходи</t>
  </si>
  <si>
    <t>420120</t>
  </si>
  <si>
    <t>Патување во земјата - патни расходи</t>
  </si>
  <si>
    <t>420130</t>
  </si>
  <si>
    <t>Патување во земјата - сместување</t>
  </si>
  <si>
    <t>Патување во земјата - други трошоци</t>
  </si>
  <si>
    <t>420210</t>
  </si>
  <si>
    <t>Патување во странство - хранарина (дневница)</t>
  </si>
  <si>
    <t>420220</t>
  </si>
  <si>
    <t>Патување во странство - патни расходи</t>
  </si>
  <si>
    <t>420230</t>
  </si>
  <si>
    <t>Патување во странство - сместување</t>
  </si>
  <si>
    <t>420240</t>
  </si>
  <si>
    <t>Патување во странство - споредни расходи</t>
  </si>
  <si>
    <t xml:space="preserve">Комунални услуги, греење, </t>
  </si>
  <si>
    <t>421110</t>
  </si>
  <si>
    <t>Електрична енергија</t>
  </si>
  <si>
    <t>421120</t>
  </si>
  <si>
    <t>Водовод и канализација</t>
  </si>
  <si>
    <t>421130</t>
  </si>
  <si>
    <t>Ѓубретарина</t>
  </si>
  <si>
    <t>421190</t>
  </si>
  <si>
    <t>Други комунални услуги</t>
  </si>
  <si>
    <t>421210</t>
  </si>
  <si>
    <t>Греење</t>
  </si>
  <si>
    <t>421310</t>
  </si>
  <si>
    <t>Пошта</t>
  </si>
  <si>
    <t>421320</t>
  </si>
  <si>
    <t>Телефон</t>
  </si>
  <si>
    <t>421390</t>
  </si>
  <si>
    <t>Други трошоци за комуникација</t>
  </si>
  <si>
    <t>421410</t>
  </si>
  <si>
    <t>Гориво</t>
  </si>
  <si>
    <t>421420</t>
  </si>
  <si>
    <t>Регистрација на моторни возила</t>
  </si>
  <si>
    <t>421430</t>
  </si>
  <si>
    <t>Транспорт на стоки</t>
  </si>
  <si>
    <t>421440</t>
  </si>
  <si>
    <t>Транспорт на луѓе</t>
  </si>
  <si>
    <t>423</t>
  </si>
  <si>
    <t>Материјали и ситен инвентар</t>
  </si>
  <si>
    <t>423110</t>
  </si>
  <si>
    <t>Канцелариски материјали</t>
  </si>
  <si>
    <t>423120</t>
  </si>
  <si>
    <t>Весници, списанија и др. Изданија</t>
  </si>
  <si>
    <t>423190</t>
  </si>
  <si>
    <t>Други административни материјали</t>
  </si>
  <si>
    <t>423210</t>
  </si>
  <si>
    <t>Материјали за АОП</t>
  </si>
  <si>
    <t>Униформи</t>
  </si>
  <si>
    <t>Обувки</t>
  </si>
  <si>
    <t>Лекови</t>
  </si>
  <si>
    <t>423710</t>
  </si>
  <si>
    <t>Средства за одржување на хигиена</t>
  </si>
  <si>
    <t>Материјали за разни поправки</t>
  </si>
  <si>
    <t>Ситен инвентар</t>
  </si>
  <si>
    <t>423830</t>
  </si>
  <si>
    <t>Резерни делови</t>
  </si>
  <si>
    <t>Други материјали за специјална намена</t>
  </si>
  <si>
    <t>423990</t>
  </si>
  <si>
    <t>Други материјали</t>
  </si>
  <si>
    <t>424</t>
  </si>
  <si>
    <t>Поправки и тековно одржување</t>
  </si>
  <si>
    <t>424110</t>
  </si>
  <si>
    <t>Поправки и сервисирање на лесни возила</t>
  </si>
  <si>
    <t>424210</t>
  </si>
  <si>
    <t>Одржување на згради</t>
  </si>
  <si>
    <t>424230</t>
  </si>
  <si>
    <t>Дезинфекција, дезинсекција и дератизација</t>
  </si>
  <si>
    <t>424410</t>
  </si>
  <si>
    <t>Поправки и одржување на мебел</t>
  </si>
  <si>
    <t>424420</t>
  </si>
  <si>
    <t>Поправки и одржување на софтверска и хардверска опрема</t>
  </si>
  <si>
    <t>424430</t>
  </si>
  <si>
    <t>Поправки и одржување на машини</t>
  </si>
  <si>
    <t>424440</t>
  </si>
  <si>
    <t>Поправки и одржување на друга опрема</t>
  </si>
  <si>
    <t>425</t>
  </si>
  <si>
    <t>Договорни услуги</t>
  </si>
  <si>
    <t>Изнајмување на друг простор</t>
  </si>
  <si>
    <t>425150</t>
  </si>
  <si>
    <t>Изнајмување на моторни возила</t>
  </si>
  <si>
    <t>425190</t>
  </si>
  <si>
    <t>Изнајмување на друга опрема</t>
  </si>
  <si>
    <t>425220</t>
  </si>
  <si>
    <t>Банкарска провизија</t>
  </si>
  <si>
    <t>425240</t>
  </si>
  <si>
    <t>Осигурување за повреда и инвалидитет</t>
  </si>
  <si>
    <t>425250</t>
  </si>
  <si>
    <t>Осигурување на недвижности и права</t>
  </si>
  <si>
    <t>425260</t>
  </si>
  <si>
    <t>Осигурување на моторни возила</t>
  </si>
  <si>
    <t>Правни услуги</t>
  </si>
  <si>
    <t>Судски вештачења</t>
  </si>
  <si>
    <t>Плаќање на судски такси</t>
  </si>
  <si>
    <t>425490</t>
  </si>
  <si>
    <t>Други здравствени услуги</t>
  </si>
  <si>
    <t>425910</t>
  </si>
  <si>
    <t>Преведувачки услуги</t>
  </si>
  <si>
    <t>425920</t>
  </si>
  <si>
    <t>Услуги за копирање, печатење и издавање</t>
  </si>
  <si>
    <t>425970</t>
  </si>
  <si>
    <t>Консултантски услуги</t>
  </si>
  <si>
    <t>Надзор над одржување на изградбата</t>
  </si>
  <si>
    <t>425990</t>
  </si>
  <si>
    <t>Други договорни услуги</t>
  </si>
  <si>
    <t>426</t>
  </si>
  <si>
    <t>Други тековни расходи</t>
  </si>
  <si>
    <t>426110</t>
  </si>
  <si>
    <t>Чланарини во меѓународни организации</t>
  </si>
  <si>
    <t>426210</t>
  </si>
  <si>
    <t>Услуги за репрезентација</t>
  </si>
  <si>
    <t>426310</t>
  </si>
  <si>
    <t>Семинари и конференции</t>
  </si>
  <si>
    <t>426410</t>
  </si>
  <si>
    <t>Објавување на огласи</t>
  </si>
  <si>
    <t>Други оперативни расходи</t>
  </si>
  <si>
    <t>427</t>
  </si>
  <si>
    <t>Привремени вработувања</t>
  </si>
  <si>
    <t>464</t>
  </si>
  <si>
    <t>Разни трансфери</t>
  </si>
  <si>
    <t>Плаќање по судски решение</t>
  </si>
  <si>
    <t>464940</t>
  </si>
  <si>
    <t>Трансфери при пензионирање</t>
  </si>
  <si>
    <t>464990</t>
  </si>
  <si>
    <t>Други трансфери</t>
  </si>
  <si>
    <t>480</t>
  </si>
  <si>
    <t>Купување на опрема и машини</t>
  </si>
  <si>
    <t>Купување на информатичка и видое опрема</t>
  </si>
  <si>
    <t>Купување на кујнска опрема</t>
  </si>
  <si>
    <t>Купување на опрема за греење и климатизација</t>
  </si>
  <si>
    <t>480190</t>
  </si>
  <si>
    <t>Купување на друга опрема</t>
  </si>
  <si>
    <t>Купување на други машини</t>
  </si>
  <si>
    <t>Купување на мебел</t>
  </si>
  <si>
    <t>Купување на канцелариски мебел</t>
  </si>
  <si>
    <t>Купување на друг мебел</t>
  </si>
  <si>
    <t>СОБРАНИЕ НА РЕПУБЛИКА МАКЕДОНИЈА</t>
  </si>
  <si>
    <t>485</t>
  </si>
  <si>
    <t>Вложувања и нефинансиски средства</t>
  </si>
  <si>
    <t>485230</t>
  </si>
  <si>
    <t>Компјутерски софтвер</t>
  </si>
  <si>
    <t>Уметнички дела</t>
  </si>
  <si>
    <t>Книги за библиотеки и учебници</t>
  </si>
  <si>
    <t>21</t>
  </si>
  <si>
    <t>КОНТАКТИ СО ГРАЃАНИ</t>
  </si>
  <si>
    <t>22</t>
  </si>
  <si>
    <t>ИЗГРАДБА НА СОБРАНИСКА ЗГРАДА</t>
  </si>
  <si>
    <t xml:space="preserve">ИЗГРАДБА НА СОБРАНИСКА ЗГРАДА </t>
  </si>
  <si>
    <t>481</t>
  </si>
  <si>
    <t>Градежни објекти</t>
  </si>
  <si>
    <t>Набавка или нова изградба на деловни објекти</t>
  </si>
  <si>
    <t>Реконструкција на деловни објекти</t>
  </si>
  <si>
    <t>23</t>
  </si>
  <si>
    <t>СОБРАНИСКИ КАНАЛ</t>
  </si>
  <si>
    <t>Поправка и одржување на друга опрема</t>
  </si>
  <si>
    <t>Купуваање на информатичка и видео опрема</t>
  </si>
  <si>
    <t>26</t>
  </si>
  <si>
    <t>ПАРЛАМЕНТАРЕН ИНСТИТУТ</t>
  </si>
  <si>
    <t>Патување во земјата - друди трошоци</t>
  </si>
  <si>
    <t>Попрака и одржување на софтверска и хардверска опрема</t>
  </si>
  <si>
    <r>
      <rPr>
        <b/>
        <sz val="8"/>
        <color theme="1"/>
        <rFont val="Arial"/>
        <family val="2"/>
      </rPr>
      <t>И</t>
    </r>
    <r>
      <rPr>
        <sz val="8"/>
        <color theme="1"/>
        <rFont val="Arial"/>
        <family val="2"/>
      </rPr>
      <t>знајмување моторни возила</t>
    </r>
  </si>
  <si>
    <t>Осигурување</t>
  </si>
  <si>
    <t>Копирање, печатење и издавање</t>
  </si>
  <si>
    <t>27</t>
  </si>
  <si>
    <t>СОВЕТ ЗА ГРАЃАНСКИ НАДЗОР</t>
  </si>
  <si>
    <t>ПРОГРАМА ЗА ПОДДРШКА НА ПАРЛАМЕНТОТ</t>
  </si>
  <si>
    <t>785</t>
  </si>
  <si>
    <t>Расходи за репрезентација</t>
  </si>
  <si>
    <t>ВКУПНО 630:</t>
  </si>
  <si>
    <t>ВКУПНО 785:</t>
  </si>
  <si>
    <t>ВКУПНО:</t>
  </si>
  <si>
    <t>БЕЗБЕДНОСНА ЗОНА</t>
  </si>
  <si>
    <t>Поправка и  тековно одржување</t>
  </si>
  <si>
    <t>Изградба на други објекти</t>
  </si>
  <si>
    <t>Сметка</t>
  </si>
  <si>
    <t xml:space="preserve">Придонеси за социјално </t>
  </si>
  <si>
    <t>404</t>
  </si>
  <si>
    <t>421</t>
  </si>
  <si>
    <t>Купување опрема и машини</t>
  </si>
  <si>
    <t>28</t>
  </si>
  <si>
    <t xml:space="preserve">Вложувања и нефинансиски </t>
  </si>
  <si>
    <t>Други градежни објекти</t>
  </si>
  <si>
    <t>БУЏЕТ  СОБРАНИЕ НА РЕПУБЛИКА СЕВЕРНА МАКЕДОНИЈА 2026 ГОДИНА</t>
  </si>
  <si>
    <t>Подготвување проекти вклучувајќи дизајн на други објекти</t>
  </si>
  <si>
    <t>Надзор над изградбата</t>
  </si>
  <si>
    <t>Подготвување проекти на деловни објекти</t>
  </si>
  <si>
    <t>29</t>
  </si>
  <si>
    <t>483</t>
  </si>
  <si>
    <t xml:space="preserve">Вложувања и нефинансиски средства </t>
  </si>
  <si>
    <t>631</t>
  </si>
  <si>
    <t>ПРОГРАМА ЗА ПОДДРШКА НА ПАРЛАМЕТОТ</t>
  </si>
  <si>
    <t>Вложување и нефинасиски средства</t>
  </si>
  <si>
    <t>786</t>
  </si>
  <si>
    <t>БУЏЕТ РАЗДЕЛ 02001 СОБРАНИЕ НА РЕПУБЛИКА СЕВЕРНА МАКЕДОНИЈА 2026 ГОДИНА (состојба 05.02.2026)</t>
  </si>
  <si>
    <t>БУЏЕТ РАЗДЕЛ 02001 СОБРАНИЕ НА РЕПУБЛИКА СЕВЕРНА МАКЕДОНИЈА 2025ГОДИНА(состојба  05.02.2026)</t>
  </si>
  <si>
    <t>Изработил:м-р Есма Алили</t>
  </si>
  <si>
    <t>Одобрил:м-р Елена Тасевска</t>
  </si>
  <si>
    <t>Контролирал:м-р Јасмина Которчевиќ</t>
  </si>
  <si>
    <t>ПРОГРАМА ЗА ПОДРШКА НА ПАРЛАМЕНТОТ</t>
  </si>
  <si>
    <t>БУЏЕТ РАЗДЕЛ 02001 СОБРАНИЕ НА РЕПУБЛИКА СЕВЕРНА МАКЕДОНИЈА 2025 ГОДИНА(состојба 01.01.2026-31.01.2026)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</si>
</sst>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theme="1"/>
      <name val="SansSerif"/>
    </font>
    <font>
      <sz val="8"/>
      <color rgb="FF1E1B1D"/>
      <name val="Arial"/>
      <family val="2"/>
    </font>
    <font>
      <sz val="10"/>
      <color theme="1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rgb="FF1E1B1D"/>
      <name val="Verdana"/>
      <family val="2"/>
    </font>
    <font>
      <b/>
      <sz val="8"/>
      <name val="Arial"/>
      <family val="2"/>
    </font>
    <font>
      <sz val="8"/>
      <name val="SansSerif"/>
    </font>
    <font>
      <sz val="11"/>
      <name val="Calibri"/>
      <family val="2"/>
      <scheme val="minor"/>
    </font>
    <font>
      <sz val="8"/>
      <name val="SansSerif"/>
      <charset val="134"/>
    </font>
  </fonts>
  <fills count="13">
    <fill>
      <patternFill patternType="none"/>
    </fill>
    <fill>
      <patternFill patternType="gray125"/>
    </fill>
    <fill>
      <patternFill patternType="solid">
        <fgColor theme="3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145481734672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5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" fillId="7" borderId="0" applyNumberFormat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4" fillId="4" borderId="1" xfId="1" applyNumberFormat="1" applyFont="1" applyFill="1" applyBorder="1" applyAlignment="1" applyProtection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center" wrapText="1"/>
    </xf>
    <xf numFmtId="4" fontId="8" fillId="0" borderId="1" xfId="2" applyNumberFormat="1" applyFont="1" applyFill="1" applyBorder="1" applyAlignment="1" applyProtection="1">
      <alignment horizontal="right" vertical="center" wrapText="1"/>
    </xf>
    <xf numFmtId="0" fontId="6" fillId="0" borderId="1" xfId="0" applyFont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 wrapText="1"/>
    </xf>
    <xf numFmtId="4" fontId="6" fillId="0" borderId="1" xfId="3" applyNumberFormat="1" applyFont="1" applyFill="1" applyBorder="1" applyAlignment="1" applyProtection="1">
      <alignment horizontal="right" vertical="center" wrapText="1"/>
    </xf>
    <xf numFmtId="4" fontId="3" fillId="0" borderId="0" xfId="0" applyNumberFormat="1" applyFont="1"/>
    <xf numFmtId="4" fontId="6" fillId="0" borderId="1" xfId="4" applyNumberFormat="1" applyFont="1" applyFill="1" applyBorder="1" applyAlignment="1" applyProtection="1">
      <alignment horizontal="right" vertical="center" wrapText="1"/>
    </xf>
    <xf numFmtId="0" fontId="9" fillId="0" borderId="0" xfId="0" applyFont="1"/>
    <xf numFmtId="4" fontId="6" fillId="0" borderId="0" xfId="0" applyNumberFormat="1" applyFont="1" applyAlignment="1">
      <alignment vertical="center"/>
    </xf>
    <xf numFmtId="4" fontId="6" fillId="0" borderId="1" xfId="5" applyNumberFormat="1" applyFont="1" applyFill="1" applyBorder="1" applyAlignment="1" applyProtection="1">
      <alignment horizontal="righ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6" applyNumberFormat="1" applyFont="1" applyFill="1" applyBorder="1" applyAlignment="1" applyProtection="1">
      <alignment horizontal="center" vertical="center" wrapText="1"/>
    </xf>
    <xf numFmtId="0" fontId="6" fillId="5" borderId="1" xfId="6" applyNumberFormat="1" applyFont="1" applyFill="1" applyBorder="1" applyAlignment="1" applyProtection="1">
      <alignment horizontal="left" vertical="center" wrapText="1"/>
    </xf>
    <xf numFmtId="4" fontId="6" fillId="5" borderId="1" xfId="6" applyNumberFormat="1" applyFont="1" applyFill="1" applyBorder="1" applyAlignment="1" applyProtection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9" borderId="1" xfId="0" applyNumberFormat="1" applyFont="1" applyFill="1" applyBorder="1" applyAlignment="1">
      <alignment horizontal="right" vertical="center" wrapText="1"/>
    </xf>
    <xf numFmtId="4" fontId="4" fillId="5" borderId="1" xfId="0" applyNumberFormat="1" applyFont="1" applyFill="1" applyBorder="1" applyAlignment="1">
      <alignment horizontal="right" vertical="center" wrapText="1"/>
    </xf>
    <xf numFmtId="0" fontId="3" fillId="5" borderId="0" xfId="0" applyFont="1" applyFill="1"/>
    <xf numFmtId="0" fontId="4" fillId="5" borderId="1" xfId="6" applyNumberFormat="1" applyFont="1" applyFill="1" applyBorder="1" applyAlignment="1" applyProtection="1">
      <alignment horizontal="left" vertical="center" wrapText="1"/>
    </xf>
    <xf numFmtId="4" fontId="6" fillId="0" borderId="1" xfId="7" applyNumberFormat="1" applyFont="1" applyFill="1" applyBorder="1" applyAlignment="1" applyProtection="1">
      <alignment horizontal="right" vertical="center" wrapText="1"/>
    </xf>
    <xf numFmtId="4" fontId="6" fillId="0" borderId="1" xfId="0" applyNumberFormat="1" applyFont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8" borderId="1" xfId="0" applyNumberFormat="1" applyFont="1" applyFill="1" applyBorder="1" applyAlignment="1">
      <alignment horizontal="righ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4" fontId="14" fillId="0" borderId="1" xfId="8" applyNumberFormat="1" applyFont="1" applyFill="1" applyBorder="1" applyAlignment="1" applyProtection="1">
      <alignment horizontal="right" vertical="center" wrapText="1"/>
    </xf>
    <xf numFmtId="0" fontId="6" fillId="0" borderId="6" xfId="0" applyFont="1" applyBorder="1" applyAlignment="1">
      <alignment horizontal="left" vertical="center" wrapText="1"/>
    </xf>
    <xf numFmtId="4" fontId="6" fillId="0" borderId="1" xfId="1" applyNumberFormat="1" applyFont="1" applyFill="1" applyBorder="1" applyAlignment="1" applyProtection="1">
      <alignment horizontal="right" vertical="center" wrapText="1"/>
    </xf>
    <xf numFmtId="0" fontId="15" fillId="0" borderId="0" xfId="0" applyFont="1"/>
    <xf numFmtId="4" fontId="4" fillId="11" borderId="1" xfId="0" applyNumberFormat="1" applyFont="1" applyFill="1" applyBorder="1" applyAlignment="1">
      <alignment horizontal="right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4" fontId="14" fillId="5" borderId="1" xfId="0" applyNumberFormat="1" applyFont="1" applyFill="1" applyBorder="1" applyAlignment="1">
      <alignment horizontal="right" vertical="center" wrapText="1"/>
    </xf>
    <xf numFmtId="4" fontId="16" fillId="5" borderId="1" xfId="0" applyNumberFormat="1" applyFont="1" applyFill="1" applyBorder="1" applyAlignment="1">
      <alignment horizontal="right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5" fillId="0" borderId="1" xfId="0" applyFont="1" applyBorder="1"/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 applyProtection="1">
      <alignment horizontal="right" vertical="center" wrapText="1"/>
    </xf>
    <xf numFmtId="0" fontId="18" fillId="0" borderId="0" xfId="0" applyFont="1"/>
    <xf numFmtId="4" fontId="19" fillId="0" borderId="1" xfId="8" applyNumberFormat="1" applyFont="1" applyFill="1" applyBorder="1" applyAlignment="1" applyProtection="1">
      <alignment horizontal="right" vertical="center" wrapText="1"/>
    </xf>
    <xf numFmtId="4" fontId="19" fillId="0" borderId="1" xfId="9" applyNumberFormat="1" applyFont="1" applyFill="1" applyBorder="1" applyAlignment="1" applyProtection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3" fillId="0" borderId="5" xfId="0" applyFont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/>
    <xf numFmtId="0" fontId="4" fillId="5" borderId="2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top" wrapText="1"/>
    </xf>
    <xf numFmtId="0" fontId="6" fillId="5" borderId="4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12" borderId="1" xfId="0" applyFont="1" applyFill="1" applyBorder="1" applyAlignment="1">
      <alignment horizontal="center" vertical="center" wrapText="1"/>
    </xf>
    <xf numFmtId="0" fontId="16" fillId="12" borderId="1" xfId="0" applyFont="1" applyFill="1" applyBorder="1"/>
    <xf numFmtId="0" fontId="16" fillId="5" borderId="2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4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12" borderId="2" xfId="0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top" wrapText="1"/>
    </xf>
    <xf numFmtId="0" fontId="16" fillId="5" borderId="4" xfId="0" applyFont="1" applyFill="1" applyBorder="1" applyAlignment="1">
      <alignment horizontal="center" vertical="top" wrapText="1"/>
    </xf>
  </cellXfs>
  <cellStyles count="10">
    <cellStyle name="Good 2" xfId="6"/>
    <cellStyle name="Normal" xfId="0" builtinId="0"/>
    <cellStyle name="Normal 10" xfId="8"/>
    <cellStyle name="Normal 13" xfId="2"/>
    <cellStyle name="Normal 4" xfId="5"/>
    <cellStyle name="Normal 5" xfId="1"/>
    <cellStyle name="Normal 6" xfId="9"/>
    <cellStyle name="Normal 7" xfId="4"/>
    <cellStyle name="Normal 8" xfId="7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06"/>
  <sheetViews>
    <sheetView topLeftCell="A190" workbookViewId="0">
      <selection activeCell="M211" sqref="M211"/>
    </sheetView>
  </sheetViews>
  <sheetFormatPr defaultColWidth="9.1796875" defaultRowHeight="14"/>
  <cols>
    <col min="1" max="1" width="5.81640625" style="1" customWidth="1"/>
    <col min="2" max="2" width="7.54296875" style="1" customWidth="1"/>
    <col min="3" max="3" width="24.26953125" style="1" customWidth="1"/>
    <col min="4" max="4" width="9.1796875" style="1"/>
    <col min="5" max="5" width="32.81640625" style="1" customWidth="1"/>
    <col min="6" max="6" width="13.1796875" style="1" customWidth="1"/>
    <col min="7" max="7" width="13.26953125" style="1" customWidth="1"/>
    <col min="8" max="8" width="14" style="1" customWidth="1"/>
    <col min="9" max="9" width="9.26953125" style="1" customWidth="1"/>
    <col min="10" max="15" width="9.1796875" style="1"/>
    <col min="16" max="16" width="14" style="1" customWidth="1"/>
    <col min="17" max="16384" width="9.1796875" style="1"/>
  </cols>
  <sheetData>
    <row r="1" spans="1:9">
      <c r="A1" s="64" t="s">
        <v>228</v>
      </c>
      <c r="B1" s="64"/>
      <c r="C1" s="64"/>
      <c r="D1" s="64"/>
      <c r="E1" s="64"/>
      <c r="F1" s="64"/>
      <c r="G1" s="64"/>
      <c r="H1" s="64"/>
      <c r="I1" s="64"/>
    </row>
    <row r="2" spans="1:9">
      <c r="A2" s="64"/>
      <c r="B2" s="64"/>
      <c r="C2" s="64"/>
      <c r="D2" s="64"/>
      <c r="E2" s="64"/>
      <c r="F2" s="64"/>
      <c r="G2" s="64"/>
      <c r="H2" s="64"/>
      <c r="I2" s="64"/>
    </row>
    <row r="3" spans="1:9">
      <c r="A3" s="2"/>
      <c r="B3" s="65" t="s">
        <v>0</v>
      </c>
      <c r="C3" s="66"/>
      <c r="D3" s="65" t="s">
        <v>1</v>
      </c>
      <c r="E3" s="66"/>
      <c r="F3" s="2" t="s">
        <v>2</v>
      </c>
      <c r="G3" s="2" t="s">
        <v>3</v>
      </c>
      <c r="H3" s="2" t="s">
        <v>4</v>
      </c>
      <c r="I3" s="2" t="s">
        <v>5</v>
      </c>
    </row>
    <row r="4" spans="1:9" ht="21">
      <c r="A4" s="3" t="s">
        <v>6</v>
      </c>
      <c r="B4" s="3" t="s">
        <v>7</v>
      </c>
      <c r="C4" s="4" t="s">
        <v>8</v>
      </c>
      <c r="D4" s="3" t="s">
        <v>9</v>
      </c>
      <c r="E4" s="4" t="s">
        <v>10</v>
      </c>
      <c r="F4" s="5">
        <f>SUM(F5:F9)</f>
        <v>481800000</v>
      </c>
      <c r="G4" s="6">
        <f>SUM(G5:G9)</f>
        <v>64899089</v>
      </c>
      <c r="H4" s="6">
        <f t="shared" ref="H4:H9" si="0">F4-G4</f>
        <v>416900911</v>
      </c>
      <c r="I4" s="6">
        <f>G4/F4*100</f>
        <v>13.470130552096304</v>
      </c>
    </row>
    <row r="5" spans="1:9" ht="20">
      <c r="A5" s="7"/>
      <c r="B5" s="7" t="s">
        <v>7</v>
      </c>
      <c r="C5" s="8" t="s">
        <v>8</v>
      </c>
      <c r="D5" s="7" t="s">
        <v>11</v>
      </c>
      <c r="E5" s="9" t="s">
        <v>12</v>
      </c>
      <c r="F5" s="10">
        <v>222832500</v>
      </c>
      <c r="G5" s="11">
        <v>30046397</v>
      </c>
      <c r="H5" s="10">
        <f t="shared" si="0"/>
        <v>192786103</v>
      </c>
      <c r="I5" s="10"/>
    </row>
    <row r="6" spans="1:9" ht="20">
      <c r="A6" s="7"/>
      <c r="B6" s="7" t="s">
        <v>7</v>
      </c>
      <c r="C6" s="8" t="s">
        <v>8</v>
      </c>
      <c r="D6" s="7" t="s">
        <v>13</v>
      </c>
      <c r="E6" s="9" t="s">
        <v>14</v>
      </c>
      <c r="F6" s="10">
        <v>198838860</v>
      </c>
      <c r="G6" s="11">
        <v>26714702</v>
      </c>
      <c r="H6" s="10">
        <f t="shared" si="0"/>
        <v>172124158</v>
      </c>
      <c r="I6" s="10"/>
    </row>
    <row r="7" spans="1:9" ht="20">
      <c r="A7" s="7"/>
      <c r="B7" s="7" t="s">
        <v>7</v>
      </c>
      <c r="C7" s="8" t="s">
        <v>8</v>
      </c>
      <c r="D7" s="7" t="s">
        <v>15</v>
      </c>
      <c r="E7" s="9" t="s">
        <v>16</v>
      </c>
      <c r="F7" s="10">
        <v>18163860</v>
      </c>
      <c r="G7" s="11">
        <v>2507626</v>
      </c>
      <c r="H7" s="10">
        <f t="shared" si="0"/>
        <v>15656234</v>
      </c>
      <c r="I7" s="10"/>
    </row>
    <row r="8" spans="1:9" ht="20">
      <c r="A8" s="7"/>
      <c r="B8" s="7" t="s">
        <v>7</v>
      </c>
      <c r="C8" s="8" t="s">
        <v>8</v>
      </c>
      <c r="D8" s="7" t="s">
        <v>17</v>
      </c>
      <c r="E8" s="12" t="s">
        <v>18</v>
      </c>
      <c r="F8" s="10">
        <v>41964780</v>
      </c>
      <c r="G8" s="11">
        <v>5630364</v>
      </c>
      <c r="H8" s="10">
        <f t="shared" si="0"/>
        <v>36334416</v>
      </c>
      <c r="I8" s="10"/>
    </row>
    <row r="9" spans="1:9" ht="20">
      <c r="A9" s="7"/>
      <c r="B9" s="7">
        <v>20</v>
      </c>
      <c r="C9" s="8" t="s">
        <v>8</v>
      </c>
      <c r="D9" s="7">
        <v>401320</v>
      </c>
      <c r="E9" s="12" t="s">
        <v>19</v>
      </c>
      <c r="F9" s="10">
        <v>0</v>
      </c>
      <c r="G9" s="11">
        <v>0</v>
      </c>
      <c r="H9" s="10">
        <f t="shared" si="0"/>
        <v>0</v>
      </c>
      <c r="I9" s="10"/>
    </row>
    <row r="10" spans="1:9" ht="21">
      <c r="A10" s="3" t="s">
        <v>6</v>
      </c>
      <c r="B10" s="3" t="s">
        <v>7</v>
      </c>
      <c r="C10" s="4" t="s">
        <v>8</v>
      </c>
      <c r="D10" s="3" t="s">
        <v>20</v>
      </c>
      <c r="E10" s="4" t="s">
        <v>21</v>
      </c>
      <c r="F10" s="13">
        <f>SUM(F11:F14)</f>
        <v>187500000</v>
      </c>
      <c r="G10" s="6">
        <f>SUM(G11:G14)</f>
        <v>25261689</v>
      </c>
      <c r="H10" s="6">
        <f t="shared" ref="H10:H61" si="1">F10-G10</f>
        <v>162238311</v>
      </c>
      <c r="I10" s="6">
        <f>G10/F10*100</f>
        <v>13.472900800000001</v>
      </c>
    </row>
    <row r="11" spans="1:9" ht="20">
      <c r="A11" s="7"/>
      <c r="B11" s="7" t="s">
        <v>7</v>
      </c>
      <c r="C11" s="8" t="s">
        <v>8</v>
      </c>
      <c r="D11" s="7" t="s">
        <v>22</v>
      </c>
      <c r="E11" s="9" t="s">
        <v>23</v>
      </c>
      <c r="F11" s="10">
        <v>125625000</v>
      </c>
      <c r="G11" s="11">
        <v>16961412</v>
      </c>
      <c r="H11" s="10">
        <f t="shared" si="1"/>
        <v>108663588</v>
      </c>
      <c r="I11" s="10"/>
    </row>
    <row r="12" spans="1:9" ht="20">
      <c r="A12" s="7"/>
      <c r="B12" s="7" t="s">
        <v>7</v>
      </c>
      <c r="C12" s="8" t="s">
        <v>8</v>
      </c>
      <c r="D12" s="7" t="s">
        <v>24</v>
      </c>
      <c r="E12" s="9" t="s">
        <v>25</v>
      </c>
      <c r="F12" s="10">
        <v>50625000</v>
      </c>
      <c r="G12" s="11">
        <v>6766520</v>
      </c>
      <c r="H12" s="10">
        <f t="shared" si="1"/>
        <v>43858480</v>
      </c>
      <c r="I12" s="10"/>
    </row>
    <row r="13" spans="1:9" ht="20">
      <c r="A13" s="7"/>
      <c r="B13" s="7" t="s">
        <v>7</v>
      </c>
      <c r="C13" s="8" t="s">
        <v>8</v>
      </c>
      <c r="D13" s="7" t="s">
        <v>26</v>
      </c>
      <c r="E13" s="12" t="s">
        <v>27</v>
      </c>
      <c r="F13" s="10">
        <v>3750000</v>
      </c>
      <c r="G13" s="11">
        <v>451104</v>
      </c>
      <c r="H13" s="10">
        <f t="shared" si="1"/>
        <v>3298896</v>
      </c>
      <c r="I13" s="10"/>
    </row>
    <row r="14" spans="1:9" ht="20">
      <c r="A14" s="7"/>
      <c r="B14" s="7" t="s">
        <v>7</v>
      </c>
      <c r="C14" s="8" t="s">
        <v>8</v>
      </c>
      <c r="D14" s="7" t="s">
        <v>28</v>
      </c>
      <c r="E14" s="12" t="s">
        <v>29</v>
      </c>
      <c r="F14" s="10">
        <v>7500000</v>
      </c>
      <c r="G14" s="11">
        <v>1082653</v>
      </c>
      <c r="H14" s="10">
        <f t="shared" si="1"/>
        <v>6417347</v>
      </c>
      <c r="I14" s="10"/>
    </row>
    <row r="15" spans="1:9" ht="21">
      <c r="A15" s="3">
        <v>630</v>
      </c>
      <c r="B15" s="3">
        <v>20</v>
      </c>
      <c r="C15" s="4" t="s">
        <v>8</v>
      </c>
      <c r="D15" s="3">
        <v>404</v>
      </c>
      <c r="E15" s="14" t="s">
        <v>30</v>
      </c>
      <c r="F15" s="13">
        <f>SUM(F16:F17)</f>
        <v>8000000</v>
      </c>
      <c r="G15" s="6">
        <f>SUM(G16:G17)</f>
        <v>0</v>
      </c>
      <c r="H15" s="6">
        <f t="shared" si="1"/>
        <v>8000000</v>
      </c>
      <c r="I15" s="6">
        <f>G15/F15*100</f>
        <v>0</v>
      </c>
    </row>
    <row r="16" spans="1:9" ht="20">
      <c r="A16" s="7"/>
      <c r="B16" s="7">
        <v>20</v>
      </c>
      <c r="C16" s="8" t="s">
        <v>8</v>
      </c>
      <c r="D16" s="7">
        <v>404110</v>
      </c>
      <c r="E16" s="9" t="s">
        <v>31</v>
      </c>
      <c r="F16" s="10">
        <v>6000000</v>
      </c>
      <c r="G16" s="10">
        <v>0</v>
      </c>
      <c r="H16" s="10">
        <f t="shared" si="1"/>
        <v>6000000</v>
      </c>
      <c r="I16" s="10"/>
    </row>
    <row r="17" spans="1:16" ht="20">
      <c r="A17" s="15"/>
      <c r="B17" s="15">
        <v>20</v>
      </c>
      <c r="C17" s="8" t="s">
        <v>8</v>
      </c>
      <c r="D17" s="15">
        <v>404150</v>
      </c>
      <c r="E17" s="16" t="s">
        <v>32</v>
      </c>
      <c r="F17" s="17">
        <v>2000000</v>
      </c>
      <c r="G17" s="17">
        <v>0</v>
      </c>
      <c r="H17" s="10">
        <f t="shared" si="1"/>
        <v>2000000</v>
      </c>
      <c r="I17" s="17"/>
    </row>
    <row r="18" spans="1:16" ht="21">
      <c r="A18" s="3" t="s">
        <v>6</v>
      </c>
      <c r="B18" s="3" t="s">
        <v>7</v>
      </c>
      <c r="C18" s="4" t="s">
        <v>8</v>
      </c>
      <c r="D18" s="3" t="s">
        <v>33</v>
      </c>
      <c r="E18" s="4" t="s">
        <v>34</v>
      </c>
      <c r="F18" s="13">
        <f>SUM(F19:F25)</f>
        <v>45000000</v>
      </c>
      <c r="G18" s="6">
        <f>SUM(G19:G25)</f>
        <v>5132541</v>
      </c>
      <c r="H18" s="6">
        <f t="shared" si="1"/>
        <v>39867459</v>
      </c>
      <c r="I18" s="6">
        <f>G18/F18*100</f>
        <v>11.405646666666666</v>
      </c>
    </row>
    <row r="19" spans="1:16" ht="20">
      <c r="A19" s="15"/>
      <c r="B19" s="7" t="s">
        <v>7</v>
      </c>
      <c r="C19" s="8" t="s">
        <v>8</v>
      </c>
      <c r="D19" s="7" t="s">
        <v>35</v>
      </c>
      <c r="E19" s="9" t="s">
        <v>36</v>
      </c>
      <c r="F19" s="10">
        <v>17000000</v>
      </c>
      <c r="G19" s="11">
        <v>1920275</v>
      </c>
      <c r="H19" s="10">
        <f t="shared" si="1"/>
        <v>15079725</v>
      </c>
      <c r="I19" s="10"/>
    </row>
    <row r="20" spans="1:16" ht="20">
      <c r="A20" s="15"/>
      <c r="B20" s="7" t="s">
        <v>7</v>
      </c>
      <c r="C20" s="8" t="s">
        <v>8</v>
      </c>
      <c r="D20" s="7" t="s">
        <v>37</v>
      </c>
      <c r="E20" s="9" t="s">
        <v>38</v>
      </c>
      <c r="F20" s="10">
        <v>2000000</v>
      </c>
      <c r="G20" s="11">
        <v>0</v>
      </c>
      <c r="H20" s="10">
        <f t="shared" si="1"/>
        <v>2000000</v>
      </c>
      <c r="I20" s="10"/>
    </row>
    <row r="21" spans="1:16" ht="20">
      <c r="A21" s="15"/>
      <c r="B21" s="7" t="s">
        <v>7</v>
      </c>
      <c r="C21" s="8" t="s">
        <v>8</v>
      </c>
      <c r="D21" s="7">
        <v>420140</v>
      </c>
      <c r="E21" s="9" t="s">
        <v>39</v>
      </c>
      <c r="F21" s="10">
        <v>0</v>
      </c>
      <c r="G21" s="10">
        <v>0</v>
      </c>
      <c r="H21" s="10">
        <f t="shared" si="1"/>
        <v>0</v>
      </c>
      <c r="I21" s="10"/>
    </row>
    <row r="22" spans="1:16" ht="20">
      <c r="A22" s="15"/>
      <c r="B22" s="7" t="s">
        <v>7</v>
      </c>
      <c r="C22" s="8" t="s">
        <v>8</v>
      </c>
      <c r="D22" s="7" t="s">
        <v>40</v>
      </c>
      <c r="E22" s="12" t="s">
        <v>41</v>
      </c>
      <c r="F22" s="10">
        <v>5000000</v>
      </c>
      <c r="G22" s="11">
        <v>967054</v>
      </c>
      <c r="H22" s="10">
        <f t="shared" si="1"/>
        <v>4032946</v>
      </c>
      <c r="I22" s="10"/>
    </row>
    <row r="23" spans="1:16" ht="20">
      <c r="A23" s="15"/>
      <c r="B23" s="7" t="s">
        <v>7</v>
      </c>
      <c r="C23" s="8" t="s">
        <v>8</v>
      </c>
      <c r="D23" s="7" t="s">
        <v>42</v>
      </c>
      <c r="E23" s="9" t="s">
        <v>43</v>
      </c>
      <c r="F23" s="10">
        <v>9000000</v>
      </c>
      <c r="G23" s="11">
        <v>246212</v>
      </c>
      <c r="H23" s="10">
        <f t="shared" si="1"/>
        <v>8753788</v>
      </c>
      <c r="I23" s="10"/>
    </row>
    <row r="24" spans="1:16" ht="20">
      <c r="A24" s="15"/>
      <c r="B24" s="7" t="s">
        <v>7</v>
      </c>
      <c r="C24" s="8" t="s">
        <v>8</v>
      </c>
      <c r="D24" s="7" t="s">
        <v>44</v>
      </c>
      <c r="E24" s="9" t="s">
        <v>45</v>
      </c>
      <c r="F24" s="10">
        <v>11000000</v>
      </c>
      <c r="G24" s="11">
        <v>1999000</v>
      </c>
      <c r="H24" s="10">
        <f t="shared" si="1"/>
        <v>9001000</v>
      </c>
      <c r="I24" s="10"/>
    </row>
    <row r="25" spans="1:16" ht="20">
      <c r="A25" s="15"/>
      <c r="B25" s="7" t="s">
        <v>7</v>
      </c>
      <c r="C25" s="8" t="s">
        <v>8</v>
      </c>
      <c r="D25" s="7" t="s">
        <v>46</v>
      </c>
      <c r="E25" s="12" t="s">
        <v>47</v>
      </c>
      <c r="F25" s="10">
        <v>1000000</v>
      </c>
      <c r="G25" s="11">
        <v>0</v>
      </c>
      <c r="H25" s="10">
        <f t="shared" si="1"/>
        <v>1000000</v>
      </c>
      <c r="I25" s="10"/>
    </row>
    <row r="26" spans="1:16" ht="21">
      <c r="A26" s="3" t="s">
        <v>6</v>
      </c>
      <c r="B26" s="3" t="s">
        <v>7</v>
      </c>
      <c r="C26" s="4" t="s">
        <v>8</v>
      </c>
      <c r="D26" s="3">
        <v>421</v>
      </c>
      <c r="E26" s="4" t="s">
        <v>48</v>
      </c>
      <c r="F26" s="13">
        <f>SUM(F27:F38)</f>
        <v>50000000</v>
      </c>
      <c r="G26" s="6">
        <f>SUM(G27:G38)</f>
        <v>3951358</v>
      </c>
      <c r="H26" s="6">
        <f t="shared" si="1"/>
        <v>46048642</v>
      </c>
      <c r="I26" s="6">
        <f>G26/F26*100</f>
        <v>7.9027159999999999</v>
      </c>
    </row>
    <row r="27" spans="1:16" ht="20">
      <c r="A27" s="18"/>
      <c r="B27" s="7" t="s">
        <v>7</v>
      </c>
      <c r="C27" s="8" t="s">
        <v>8</v>
      </c>
      <c r="D27" s="7" t="s">
        <v>49</v>
      </c>
      <c r="E27" s="19" t="s">
        <v>50</v>
      </c>
      <c r="F27" s="10">
        <v>30800000</v>
      </c>
      <c r="G27" s="10">
        <v>1453105</v>
      </c>
      <c r="H27" s="10">
        <v>0</v>
      </c>
      <c r="I27" s="10"/>
    </row>
    <row r="28" spans="1:16" ht="20">
      <c r="A28" s="18"/>
      <c r="B28" s="7" t="s">
        <v>7</v>
      </c>
      <c r="C28" s="8" t="s">
        <v>8</v>
      </c>
      <c r="D28" s="7" t="s">
        <v>51</v>
      </c>
      <c r="E28" s="19" t="s">
        <v>52</v>
      </c>
      <c r="F28" s="10">
        <v>1500000</v>
      </c>
      <c r="G28" s="10">
        <v>121461</v>
      </c>
      <c r="H28" s="10">
        <v>0</v>
      </c>
      <c r="I28" s="10"/>
      <c r="P28" s="20"/>
    </row>
    <row r="29" spans="1:16" ht="20">
      <c r="A29" s="18"/>
      <c r="B29" s="7" t="s">
        <v>7</v>
      </c>
      <c r="C29" s="8" t="s">
        <v>8</v>
      </c>
      <c r="D29" s="7" t="s">
        <v>53</v>
      </c>
      <c r="E29" s="19" t="s">
        <v>54</v>
      </c>
      <c r="F29" s="10">
        <v>800000</v>
      </c>
      <c r="G29" s="10">
        <v>63623</v>
      </c>
      <c r="H29" s="10">
        <v>0</v>
      </c>
      <c r="I29" s="10"/>
      <c r="P29" s="20"/>
    </row>
    <row r="30" spans="1:16" ht="20">
      <c r="A30" s="18"/>
      <c r="B30" s="7" t="s">
        <v>7</v>
      </c>
      <c r="C30" s="8" t="s">
        <v>8</v>
      </c>
      <c r="D30" s="7" t="s">
        <v>55</v>
      </c>
      <c r="E30" s="19" t="s">
        <v>56</v>
      </c>
      <c r="F30" s="10">
        <v>15000</v>
      </c>
      <c r="G30" s="10">
        <v>0</v>
      </c>
      <c r="H30" s="10">
        <v>0</v>
      </c>
      <c r="I30" s="10"/>
      <c r="P30" s="20"/>
    </row>
    <row r="31" spans="1:16" ht="20">
      <c r="A31" s="18"/>
      <c r="B31" s="7" t="s">
        <v>7</v>
      </c>
      <c r="C31" s="8" t="s">
        <v>8</v>
      </c>
      <c r="D31" s="7" t="s">
        <v>57</v>
      </c>
      <c r="E31" s="19" t="s">
        <v>58</v>
      </c>
      <c r="F31" s="10">
        <v>8500000</v>
      </c>
      <c r="G31" s="10">
        <v>1954645</v>
      </c>
      <c r="H31" s="10">
        <v>0</v>
      </c>
      <c r="I31" s="10"/>
      <c r="P31" s="20"/>
    </row>
    <row r="32" spans="1:16" ht="20">
      <c r="A32" s="18"/>
      <c r="B32" s="7" t="s">
        <v>7</v>
      </c>
      <c r="C32" s="8" t="s">
        <v>8</v>
      </c>
      <c r="D32" s="7" t="s">
        <v>59</v>
      </c>
      <c r="E32" s="19" t="s">
        <v>60</v>
      </c>
      <c r="F32" s="10">
        <v>70000</v>
      </c>
      <c r="G32" s="10">
        <v>23262</v>
      </c>
      <c r="H32" s="10">
        <v>0</v>
      </c>
      <c r="I32" s="10"/>
      <c r="P32" s="20"/>
    </row>
    <row r="33" spans="1:16" ht="20">
      <c r="A33" s="18"/>
      <c r="B33" s="7" t="s">
        <v>7</v>
      </c>
      <c r="C33" s="8" t="s">
        <v>8</v>
      </c>
      <c r="D33" s="7" t="s">
        <v>61</v>
      </c>
      <c r="E33" s="19" t="s">
        <v>62</v>
      </c>
      <c r="F33" s="10">
        <v>5488000</v>
      </c>
      <c r="G33" s="10">
        <v>34767</v>
      </c>
      <c r="H33" s="10">
        <v>0</v>
      </c>
      <c r="I33" s="10"/>
      <c r="P33" s="20"/>
    </row>
    <row r="34" spans="1:16" ht="20">
      <c r="A34" s="18"/>
      <c r="B34" s="7" t="s">
        <v>7</v>
      </c>
      <c r="C34" s="8" t="s">
        <v>8</v>
      </c>
      <c r="D34" s="7" t="s">
        <v>63</v>
      </c>
      <c r="E34" s="19" t="s">
        <v>64</v>
      </c>
      <c r="F34" s="10">
        <v>2000000</v>
      </c>
      <c r="G34" s="10">
        <v>177718</v>
      </c>
      <c r="H34" s="10">
        <v>0</v>
      </c>
      <c r="I34" s="10"/>
      <c r="P34" s="20"/>
    </row>
    <row r="35" spans="1:16" ht="20">
      <c r="A35" s="18"/>
      <c r="B35" s="7" t="s">
        <v>7</v>
      </c>
      <c r="C35" s="8" t="s">
        <v>8</v>
      </c>
      <c r="D35" s="7" t="s">
        <v>65</v>
      </c>
      <c r="E35" s="19" t="s">
        <v>66</v>
      </c>
      <c r="F35" s="10">
        <v>800000</v>
      </c>
      <c r="G35" s="10">
        <v>96111</v>
      </c>
      <c r="H35" s="10">
        <v>0</v>
      </c>
      <c r="I35" s="10"/>
      <c r="P35" s="20"/>
    </row>
    <row r="36" spans="1:16" ht="20">
      <c r="A36" s="18"/>
      <c r="B36" s="7" t="s">
        <v>7</v>
      </c>
      <c r="C36" s="8" t="s">
        <v>8</v>
      </c>
      <c r="D36" s="7" t="s">
        <v>67</v>
      </c>
      <c r="E36" s="19" t="s">
        <v>68</v>
      </c>
      <c r="F36" s="10">
        <v>23000</v>
      </c>
      <c r="G36" s="10">
        <v>26666</v>
      </c>
      <c r="H36" s="10">
        <v>0</v>
      </c>
      <c r="I36" s="10"/>
      <c r="P36" s="20"/>
    </row>
    <row r="37" spans="1:16" ht="20">
      <c r="A37" s="18"/>
      <c r="B37" s="7" t="s">
        <v>7</v>
      </c>
      <c r="C37" s="8" t="s">
        <v>8</v>
      </c>
      <c r="D37" s="7" t="s">
        <v>69</v>
      </c>
      <c r="E37" s="19" t="s">
        <v>70</v>
      </c>
      <c r="F37" s="10">
        <v>3000</v>
      </c>
      <c r="G37" s="21">
        <v>0</v>
      </c>
      <c r="H37" s="10">
        <v>0</v>
      </c>
      <c r="I37" s="10"/>
      <c r="P37" s="20"/>
    </row>
    <row r="38" spans="1:16" ht="20">
      <c r="A38" s="18"/>
      <c r="B38" s="7" t="s">
        <v>7</v>
      </c>
      <c r="C38" s="8" t="s">
        <v>8</v>
      </c>
      <c r="D38" s="7" t="s">
        <v>71</v>
      </c>
      <c r="E38" s="19" t="s">
        <v>72</v>
      </c>
      <c r="F38" s="10">
        <v>1000</v>
      </c>
      <c r="G38" s="10">
        <v>0</v>
      </c>
      <c r="H38" s="10">
        <v>0</v>
      </c>
      <c r="I38" s="10"/>
      <c r="P38" s="22"/>
    </row>
    <row r="39" spans="1:16" ht="21">
      <c r="A39" s="3" t="s">
        <v>6</v>
      </c>
      <c r="B39" s="3" t="s">
        <v>7</v>
      </c>
      <c r="C39" s="4" t="s">
        <v>8</v>
      </c>
      <c r="D39" s="3" t="s">
        <v>73</v>
      </c>
      <c r="E39" s="4" t="s">
        <v>74</v>
      </c>
      <c r="F39" s="13">
        <f>SUM(F40:F52)</f>
        <v>15000000</v>
      </c>
      <c r="G39" s="6">
        <f>SUM(G40:G52)</f>
        <v>161998</v>
      </c>
      <c r="H39" s="6">
        <f t="shared" si="1"/>
        <v>14838002</v>
      </c>
      <c r="I39" s="6">
        <f>G39/F39*100</f>
        <v>1.0799866666666667</v>
      </c>
    </row>
    <row r="40" spans="1:16" ht="20">
      <c r="A40" s="18"/>
      <c r="B40" s="7" t="s">
        <v>7</v>
      </c>
      <c r="C40" s="8" t="s">
        <v>8</v>
      </c>
      <c r="D40" s="7" t="s">
        <v>75</v>
      </c>
      <c r="E40" s="19" t="s">
        <v>76</v>
      </c>
      <c r="F40" s="10">
        <v>1500000</v>
      </c>
      <c r="G40" s="23">
        <v>0</v>
      </c>
      <c r="H40" s="10">
        <v>0</v>
      </c>
      <c r="I40" s="10"/>
    </row>
    <row r="41" spans="1:16" ht="20">
      <c r="A41" s="18"/>
      <c r="B41" s="7" t="s">
        <v>7</v>
      </c>
      <c r="C41" s="8" t="s">
        <v>8</v>
      </c>
      <c r="D41" s="7" t="s">
        <v>77</v>
      </c>
      <c r="E41" s="19" t="s">
        <v>78</v>
      </c>
      <c r="F41" s="10">
        <v>1500000</v>
      </c>
      <c r="G41" s="23">
        <v>0</v>
      </c>
      <c r="H41" s="10">
        <v>0</v>
      </c>
      <c r="I41" s="10"/>
    </row>
    <row r="42" spans="1:16" ht="20">
      <c r="A42" s="18"/>
      <c r="B42" s="7" t="s">
        <v>7</v>
      </c>
      <c r="C42" s="8" t="s">
        <v>8</v>
      </c>
      <c r="D42" s="7" t="s">
        <v>79</v>
      </c>
      <c r="E42" s="19" t="s">
        <v>80</v>
      </c>
      <c r="F42" s="10">
        <v>4000000</v>
      </c>
      <c r="G42" s="23">
        <v>0</v>
      </c>
      <c r="H42" s="10">
        <v>0</v>
      </c>
      <c r="I42" s="10"/>
    </row>
    <row r="43" spans="1:16" ht="20">
      <c r="A43" s="18"/>
      <c r="B43" s="7" t="s">
        <v>7</v>
      </c>
      <c r="C43" s="8" t="s">
        <v>8</v>
      </c>
      <c r="D43" s="7" t="s">
        <v>81</v>
      </c>
      <c r="E43" s="19" t="s">
        <v>82</v>
      </c>
      <c r="F43" s="10">
        <v>2400000</v>
      </c>
      <c r="G43" s="23">
        <v>0</v>
      </c>
      <c r="H43" s="10">
        <v>0</v>
      </c>
      <c r="I43" s="10"/>
    </row>
    <row r="44" spans="1:16" ht="20">
      <c r="A44" s="18"/>
      <c r="B44" s="7">
        <v>20</v>
      </c>
      <c r="C44" s="8" t="s">
        <v>8</v>
      </c>
      <c r="D44" s="7">
        <v>423310</v>
      </c>
      <c r="E44" s="19" t="s">
        <v>83</v>
      </c>
      <c r="F44" s="10">
        <v>600000</v>
      </c>
      <c r="G44" s="10">
        <v>0</v>
      </c>
      <c r="H44" s="10">
        <v>0</v>
      </c>
      <c r="I44" s="10"/>
    </row>
    <row r="45" spans="1:16" ht="20">
      <c r="A45" s="18"/>
      <c r="B45" s="7">
        <v>20</v>
      </c>
      <c r="C45" s="8" t="s">
        <v>8</v>
      </c>
      <c r="D45" s="7">
        <v>423320</v>
      </c>
      <c r="E45" s="19" t="s">
        <v>84</v>
      </c>
      <c r="F45" s="10">
        <v>100000</v>
      </c>
      <c r="G45" s="10">
        <v>0</v>
      </c>
      <c r="H45" s="10">
        <v>0</v>
      </c>
      <c r="I45" s="10"/>
    </row>
    <row r="46" spans="1:16" ht="20">
      <c r="A46" s="18"/>
      <c r="B46" s="7" t="s">
        <v>7</v>
      </c>
      <c r="C46" s="8" t="s">
        <v>8</v>
      </c>
      <c r="D46" s="7">
        <v>423510</v>
      </c>
      <c r="E46" s="19" t="s">
        <v>85</v>
      </c>
      <c r="F46" s="10">
        <v>100000</v>
      </c>
      <c r="G46" s="10">
        <v>0</v>
      </c>
      <c r="H46" s="10">
        <v>0</v>
      </c>
      <c r="I46" s="10"/>
    </row>
    <row r="47" spans="1:16" ht="20">
      <c r="A47" s="18"/>
      <c r="B47" s="7" t="s">
        <v>7</v>
      </c>
      <c r="C47" s="8" t="s">
        <v>8</v>
      </c>
      <c r="D47" s="7" t="s">
        <v>86</v>
      </c>
      <c r="E47" s="19" t="s">
        <v>87</v>
      </c>
      <c r="F47" s="10">
        <v>1000000</v>
      </c>
      <c r="G47" s="23">
        <v>102754</v>
      </c>
      <c r="H47" s="10">
        <v>0</v>
      </c>
      <c r="I47" s="10"/>
    </row>
    <row r="48" spans="1:16" ht="20">
      <c r="A48" s="18"/>
      <c r="B48" s="7">
        <v>20</v>
      </c>
      <c r="C48" s="8" t="s">
        <v>8</v>
      </c>
      <c r="D48" s="7">
        <v>423720</v>
      </c>
      <c r="E48" s="19" t="s">
        <v>88</v>
      </c>
      <c r="F48" s="10">
        <v>1000000</v>
      </c>
      <c r="G48" s="23">
        <v>49584</v>
      </c>
      <c r="H48" s="10">
        <v>0</v>
      </c>
      <c r="I48" s="10"/>
    </row>
    <row r="49" spans="1:9" ht="20">
      <c r="A49" s="18"/>
      <c r="B49" s="7" t="s">
        <v>7</v>
      </c>
      <c r="C49" s="8" t="s">
        <v>8</v>
      </c>
      <c r="D49" s="7">
        <v>423810</v>
      </c>
      <c r="E49" s="19" t="s">
        <v>89</v>
      </c>
      <c r="F49" s="10">
        <v>160000</v>
      </c>
      <c r="G49" s="23">
        <v>0</v>
      </c>
      <c r="H49" s="10">
        <v>0</v>
      </c>
      <c r="I49" s="10"/>
    </row>
    <row r="50" spans="1:9" ht="20">
      <c r="A50" s="18"/>
      <c r="B50" s="7" t="s">
        <v>7</v>
      </c>
      <c r="C50" s="8" t="s">
        <v>8</v>
      </c>
      <c r="D50" s="7" t="s">
        <v>90</v>
      </c>
      <c r="E50" s="19" t="s">
        <v>91</v>
      </c>
      <c r="F50" s="10">
        <v>2000000</v>
      </c>
      <c r="G50" s="23">
        <v>0</v>
      </c>
      <c r="H50" s="10">
        <v>0</v>
      </c>
      <c r="I50" s="10"/>
    </row>
    <row r="51" spans="1:9" ht="20">
      <c r="A51" s="18"/>
      <c r="B51" s="7">
        <v>20</v>
      </c>
      <c r="C51" s="8" t="s">
        <v>8</v>
      </c>
      <c r="D51" s="7">
        <v>423910</v>
      </c>
      <c r="E51" s="24" t="s">
        <v>92</v>
      </c>
      <c r="F51" s="10">
        <v>140000</v>
      </c>
      <c r="G51" s="23">
        <v>0</v>
      </c>
      <c r="H51" s="10">
        <v>0</v>
      </c>
      <c r="I51" s="10"/>
    </row>
    <row r="52" spans="1:9" ht="20">
      <c r="A52" s="18"/>
      <c r="B52" s="7" t="s">
        <v>7</v>
      </c>
      <c r="C52" s="8" t="s">
        <v>8</v>
      </c>
      <c r="D52" s="7" t="s">
        <v>93</v>
      </c>
      <c r="E52" s="19" t="s">
        <v>94</v>
      </c>
      <c r="F52" s="10">
        <v>500000</v>
      </c>
      <c r="G52" s="23">
        <v>9660</v>
      </c>
      <c r="H52" s="10">
        <v>0</v>
      </c>
      <c r="I52" s="10"/>
    </row>
    <row r="53" spans="1:9" ht="21">
      <c r="A53" s="3" t="s">
        <v>6</v>
      </c>
      <c r="B53" s="3" t="s">
        <v>7</v>
      </c>
      <c r="C53" s="4" t="s">
        <v>8</v>
      </c>
      <c r="D53" s="3" t="s">
        <v>95</v>
      </c>
      <c r="E53" s="4" t="s">
        <v>96</v>
      </c>
      <c r="F53" s="13">
        <f>SUM(F54:F60)</f>
        <v>30000000</v>
      </c>
      <c r="G53" s="6">
        <f>SUM(G54:G60)</f>
        <v>1236251</v>
      </c>
      <c r="H53" s="6">
        <f t="shared" si="1"/>
        <v>28763749</v>
      </c>
      <c r="I53" s="6">
        <f>G53/F53*100</f>
        <v>4.1208366666666674</v>
      </c>
    </row>
    <row r="54" spans="1:9" ht="20">
      <c r="A54" s="15"/>
      <c r="B54" s="7" t="s">
        <v>7</v>
      </c>
      <c r="C54" s="8" t="s">
        <v>8</v>
      </c>
      <c r="D54" s="7" t="s">
        <v>97</v>
      </c>
      <c r="E54" s="19" t="s">
        <v>98</v>
      </c>
      <c r="F54" s="10">
        <v>1500000</v>
      </c>
      <c r="G54" s="10">
        <v>0</v>
      </c>
      <c r="H54" s="10">
        <v>0</v>
      </c>
      <c r="I54" s="10"/>
    </row>
    <row r="55" spans="1:9" ht="20">
      <c r="A55" s="15"/>
      <c r="B55" s="7" t="s">
        <v>7</v>
      </c>
      <c r="C55" s="8" t="s">
        <v>8</v>
      </c>
      <c r="D55" s="7" t="s">
        <v>99</v>
      </c>
      <c r="E55" s="19" t="s">
        <v>100</v>
      </c>
      <c r="F55" s="10">
        <v>15000000</v>
      </c>
      <c r="G55" s="10">
        <v>52680</v>
      </c>
      <c r="H55" s="10">
        <v>0</v>
      </c>
      <c r="I55" s="10"/>
    </row>
    <row r="56" spans="1:9" ht="20">
      <c r="A56" s="15"/>
      <c r="B56" s="7" t="s">
        <v>7</v>
      </c>
      <c r="C56" s="8" t="s">
        <v>8</v>
      </c>
      <c r="D56" s="7" t="s">
        <v>101</v>
      </c>
      <c r="E56" s="19" t="s">
        <v>102</v>
      </c>
      <c r="F56" s="10">
        <v>500000</v>
      </c>
      <c r="G56" s="10">
        <v>0</v>
      </c>
      <c r="H56" s="10">
        <v>0</v>
      </c>
      <c r="I56" s="10"/>
    </row>
    <row r="57" spans="1:9" ht="20">
      <c r="A57" s="15"/>
      <c r="B57" s="7" t="s">
        <v>7</v>
      </c>
      <c r="C57" s="8" t="s">
        <v>8</v>
      </c>
      <c r="D57" s="7" t="s">
        <v>103</v>
      </c>
      <c r="E57" s="19" t="s">
        <v>104</v>
      </c>
      <c r="F57" s="10">
        <v>1500000</v>
      </c>
      <c r="G57" s="10">
        <v>89503</v>
      </c>
      <c r="H57" s="10">
        <v>0</v>
      </c>
      <c r="I57" s="10"/>
    </row>
    <row r="58" spans="1:9" ht="20">
      <c r="A58" s="15"/>
      <c r="B58" s="7" t="s">
        <v>7</v>
      </c>
      <c r="C58" s="8" t="s">
        <v>8</v>
      </c>
      <c r="D58" s="7" t="s">
        <v>105</v>
      </c>
      <c r="E58" s="19" t="s">
        <v>106</v>
      </c>
      <c r="F58" s="10">
        <v>7000000</v>
      </c>
      <c r="G58" s="10">
        <v>729253</v>
      </c>
      <c r="H58" s="10">
        <v>0</v>
      </c>
      <c r="I58" s="10"/>
    </row>
    <row r="59" spans="1:9" ht="20">
      <c r="A59" s="15"/>
      <c r="B59" s="7" t="s">
        <v>7</v>
      </c>
      <c r="C59" s="8" t="s">
        <v>8</v>
      </c>
      <c r="D59" s="7" t="s">
        <v>107</v>
      </c>
      <c r="E59" s="19" t="s">
        <v>108</v>
      </c>
      <c r="F59" s="10">
        <v>1000000</v>
      </c>
      <c r="G59" s="10">
        <v>71743</v>
      </c>
      <c r="H59" s="10">
        <v>0</v>
      </c>
      <c r="I59" s="10"/>
    </row>
    <row r="60" spans="1:9" ht="20">
      <c r="A60" s="15"/>
      <c r="B60" s="7" t="s">
        <v>7</v>
      </c>
      <c r="C60" s="8" t="s">
        <v>8</v>
      </c>
      <c r="D60" s="7" t="s">
        <v>109</v>
      </c>
      <c r="E60" s="19" t="s">
        <v>110</v>
      </c>
      <c r="F60" s="10">
        <v>3500000</v>
      </c>
      <c r="G60" s="25">
        <v>293072</v>
      </c>
      <c r="H60" s="10">
        <v>0</v>
      </c>
      <c r="I60" s="10"/>
    </row>
    <row r="61" spans="1:9" ht="21">
      <c r="A61" s="3" t="s">
        <v>6</v>
      </c>
      <c r="B61" s="3" t="s">
        <v>7</v>
      </c>
      <c r="C61" s="4" t="s">
        <v>8</v>
      </c>
      <c r="D61" s="3" t="s">
        <v>111</v>
      </c>
      <c r="E61" s="4" t="s">
        <v>112</v>
      </c>
      <c r="F61" s="13">
        <f>SUM(F62:F77)</f>
        <v>13500000</v>
      </c>
      <c r="G61" s="6">
        <f>SUM(G62:G77)</f>
        <v>862692</v>
      </c>
      <c r="H61" s="6">
        <f t="shared" si="1"/>
        <v>12637308</v>
      </c>
      <c r="I61" s="6">
        <f>G61/F61*100</f>
        <v>6.3903111111111102</v>
      </c>
    </row>
    <row r="62" spans="1:9" ht="20">
      <c r="A62" s="15"/>
      <c r="B62" s="7" t="s">
        <v>7</v>
      </c>
      <c r="C62" s="8" t="s">
        <v>8</v>
      </c>
      <c r="D62" s="7">
        <v>425130</v>
      </c>
      <c r="E62" s="19" t="s">
        <v>113</v>
      </c>
      <c r="F62" s="10">
        <v>3290000</v>
      </c>
      <c r="G62" s="11">
        <v>221508</v>
      </c>
      <c r="H62" s="10">
        <v>0</v>
      </c>
      <c r="I62" s="10"/>
    </row>
    <row r="63" spans="1:9" ht="20">
      <c r="A63" s="15"/>
      <c r="B63" s="7" t="s">
        <v>7</v>
      </c>
      <c r="C63" s="8" t="s">
        <v>8</v>
      </c>
      <c r="D63" s="7" t="s">
        <v>114</v>
      </c>
      <c r="E63" s="19" t="s">
        <v>115</v>
      </c>
      <c r="F63" s="10">
        <v>100000</v>
      </c>
      <c r="G63" s="11">
        <v>0</v>
      </c>
      <c r="H63" s="10">
        <v>0</v>
      </c>
      <c r="I63" s="10"/>
    </row>
    <row r="64" spans="1:9" ht="20">
      <c r="A64" s="15"/>
      <c r="B64" s="7" t="s">
        <v>7</v>
      </c>
      <c r="C64" s="8" t="s">
        <v>8</v>
      </c>
      <c r="D64" s="7" t="s">
        <v>116</v>
      </c>
      <c r="E64" s="19" t="s">
        <v>117</v>
      </c>
      <c r="F64" s="10">
        <v>500000</v>
      </c>
      <c r="G64" s="11">
        <v>42480</v>
      </c>
      <c r="H64" s="10">
        <v>0</v>
      </c>
      <c r="I64" s="10"/>
    </row>
    <row r="65" spans="1:9" ht="20">
      <c r="A65" s="15"/>
      <c r="B65" s="7" t="s">
        <v>7</v>
      </c>
      <c r="C65" s="8" t="s">
        <v>8</v>
      </c>
      <c r="D65" s="7" t="s">
        <v>118</v>
      </c>
      <c r="E65" s="19" t="s">
        <v>119</v>
      </c>
      <c r="F65" s="10">
        <v>250000</v>
      </c>
      <c r="G65" s="11">
        <v>17863</v>
      </c>
      <c r="H65" s="10">
        <v>0</v>
      </c>
      <c r="I65" s="10"/>
    </row>
    <row r="66" spans="1:9" ht="20">
      <c r="A66" s="15"/>
      <c r="B66" s="7" t="s">
        <v>7</v>
      </c>
      <c r="C66" s="8" t="s">
        <v>8</v>
      </c>
      <c r="D66" s="7" t="s">
        <v>120</v>
      </c>
      <c r="E66" s="9" t="s">
        <v>121</v>
      </c>
      <c r="F66" s="10">
        <v>300000</v>
      </c>
      <c r="G66" s="11">
        <v>0</v>
      </c>
      <c r="H66" s="10">
        <v>0</v>
      </c>
      <c r="I66" s="10"/>
    </row>
    <row r="67" spans="1:9" ht="20">
      <c r="A67" s="15"/>
      <c r="B67" s="7" t="s">
        <v>7</v>
      </c>
      <c r="C67" s="8" t="s">
        <v>8</v>
      </c>
      <c r="D67" s="7" t="s">
        <v>122</v>
      </c>
      <c r="E67" s="9" t="s">
        <v>123</v>
      </c>
      <c r="F67" s="10">
        <v>3500000</v>
      </c>
      <c r="G67" s="11">
        <v>0</v>
      </c>
      <c r="H67" s="10">
        <v>0</v>
      </c>
      <c r="I67" s="10"/>
    </row>
    <row r="68" spans="1:9" ht="20">
      <c r="A68" s="15"/>
      <c r="B68" s="7" t="s">
        <v>7</v>
      </c>
      <c r="C68" s="8" t="s">
        <v>8</v>
      </c>
      <c r="D68" s="7" t="s">
        <v>124</v>
      </c>
      <c r="E68" s="9" t="s">
        <v>125</v>
      </c>
      <c r="F68" s="10">
        <v>200000</v>
      </c>
      <c r="G68" s="11">
        <v>5536</v>
      </c>
      <c r="H68" s="10">
        <v>0</v>
      </c>
      <c r="I68" s="10"/>
    </row>
    <row r="69" spans="1:9" ht="20">
      <c r="A69" s="15"/>
      <c r="B69" s="7" t="s">
        <v>7</v>
      </c>
      <c r="C69" s="8" t="s">
        <v>8</v>
      </c>
      <c r="D69" s="7">
        <v>425310</v>
      </c>
      <c r="E69" s="19" t="s">
        <v>126</v>
      </c>
      <c r="F69" s="10">
        <v>50000</v>
      </c>
      <c r="G69" s="11">
        <v>0</v>
      </c>
      <c r="H69" s="10">
        <v>0</v>
      </c>
      <c r="I69" s="10"/>
    </row>
    <row r="70" spans="1:9" ht="20">
      <c r="A70" s="15"/>
      <c r="B70" s="7" t="s">
        <v>7</v>
      </c>
      <c r="C70" s="8" t="s">
        <v>8</v>
      </c>
      <c r="D70" s="7">
        <v>425320</v>
      </c>
      <c r="E70" s="19" t="s">
        <v>127</v>
      </c>
      <c r="F70" s="10">
        <v>10000</v>
      </c>
      <c r="G70" s="26">
        <v>0</v>
      </c>
      <c r="H70" s="10">
        <v>0</v>
      </c>
      <c r="I70" s="10"/>
    </row>
    <row r="71" spans="1:9" ht="20">
      <c r="A71" s="15"/>
      <c r="B71" s="7" t="s">
        <v>7</v>
      </c>
      <c r="C71" s="8" t="s">
        <v>8</v>
      </c>
      <c r="D71" s="7">
        <v>425360</v>
      </c>
      <c r="E71" s="19" t="s">
        <v>128</v>
      </c>
      <c r="F71" s="10">
        <v>0</v>
      </c>
      <c r="G71" s="10">
        <v>0</v>
      </c>
      <c r="H71" s="10">
        <v>0</v>
      </c>
      <c r="I71" s="10"/>
    </row>
    <row r="72" spans="1:9" ht="20">
      <c r="A72" s="15"/>
      <c r="B72" s="7" t="s">
        <v>7</v>
      </c>
      <c r="C72" s="8" t="s">
        <v>8</v>
      </c>
      <c r="D72" s="7" t="s">
        <v>129</v>
      </c>
      <c r="E72" s="19" t="s">
        <v>130</v>
      </c>
      <c r="F72" s="10">
        <v>300000</v>
      </c>
      <c r="G72" s="11">
        <v>0</v>
      </c>
      <c r="H72" s="10">
        <v>0</v>
      </c>
      <c r="I72" s="10"/>
    </row>
    <row r="73" spans="1:9" ht="20">
      <c r="A73" s="15"/>
      <c r="B73" s="7" t="s">
        <v>7</v>
      </c>
      <c r="C73" s="8" t="s">
        <v>8</v>
      </c>
      <c r="D73" s="7" t="s">
        <v>131</v>
      </c>
      <c r="E73" s="19" t="s">
        <v>132</v>
      </c>
      <c r="F73" s="10">
        <v>300000</v>
      </c>
      <c r="G73" s="11">
        <v>0</v>
      </c>
      <c r="H73" s="10">
        <v>0</v>
      </c>
      <c r="I73" s="10"/>
    </row>
    <row r="74" spans="1:9" ht="20">
      <c r="A74" s="15"/>
      <c r="B74" s="7" t="s">
        <v>7</v>
      </c>
      <c r="C74" s="8" t="s">
        <v>8</v>
      </c>
      <c r="D74" s="7" t="s">
        <v>133</v>
      </c>
      <c r="E74" s="19" t="s">
        <v>134</v>
      </c>
      <c r="F74" s="10">
        <v>700000</v>
      </c>
      <c r="G74" s="11">
        <v>166144</v>
      </c>
      <c r="H74" s="10">
        <v>0</v>
      </c>
      <c r="I74" s="10"/>
    </row>
    <row r="75" spans="1:9" ht="20">
      <c r="A75" s="15"/>
      <c r="B75" s="7" t="s">
        <v>7</v>
      </c>
      <c r="C75" s="8" t="s">
        <v>8</v>
      </c>
      <c r="D75" s="7" t="s">
        <v>135</v>
      </c>
      <c r="E75" s="19" t="s">
        <v>136</v>
      </c>
      <c r="F75" s="10">
        <v>400000</v>
      </c>
      <c r="G75" s="11">
        <v>113575</v>
      </c>
      <c r="H75" s="10">
        <v>0</v>
      </c>
      <c r="I75" s="10"/>
    </row>
    <row r="76" spans="1:9" ht="20">
      <c r="A76" s="15"/>
      <c r="B76" s="7">
        <v>20</v>
      </c>
      <c r="C76" s="8" t="s">
        <v>8</v>
      </c>
      <c r="D76" s="7">
        <v>425980</v>
      </c>
      <c r="E76" s="24" t="s">
        <v>137</v>
      </c>
      <c r="F76" s="10">
        <v>100000</v>
      </c>
      <c r="G76" s="11">
        <v>295586</v>
      </c>
      <c r="H76" s="10">
        <v>0</v>
      </c>
      <c r="I76" s="10"/>
    </row>
    <row r="77" spans="1:9" ht="20">
      <c r="A77" s="15"/>
      <c r="B77" s="7" t="s">
        <v>7</v>
      </c>
      <c r="C77" s="8" t="s">
        <v>8</v>
      </c>
      <c r="D77" s="7" t="s">
        <v>138</v>
      </c>
      <c r="E77" s="19" t="s">
        <v>139</v>
      </c>
      <c r="F77" s="10">
        <v>3500000</v>
      </c>
      <c r="G77" s="11">
        <v>0</v>
      </c>
      <c r="H77" s="10">
        <v>0</v>
      </c>
      <c r="I77" s="10"/>
    </row>
    <row r="78" spans="1:9" ht="21">
      <c r="A78" s="3" t="s">
        <v>6</v>
      </c>
      <c r="B78" s="3" t="s">
        <v>7</v>
      </c>
      <c r="C78" s="4" t="s">
        <v>8</v>
      </c>
      <c r="D78" s="3" t="s">
        <v>140</v>
      </c>
      <c r="E78" s="4" t="s">
        <v>141</v>
      </c>
      <c r="F78" s="13">
        <f>SUM(F79:F83)</f>
        <v>25000000</v>
      </c>
      <c r="G78" s="6">
        <f>SUM(G79:G83)</f>
        <v>1117388</v>
      </c>
      <c r="H78" s="6">
        <f t="shared" ref="H78:H133" si="2">F78-G78</f>
        <v>23882612</v>
      </c>
      <c r="I78" s="6">
        <f>G78/F78*100</f>
        <v>4.4695520000000002</v>
      </c>
    </row>
    <row r="79" spans="1:9" ht="20">
      <c r="A79" s="15"/>
      <c r="B79" s="7" t="s">
        <v>7</v>
      </c>
      <c r="C79" s="8" t="s">
        <v>8</v>
      </c>
      <c r="D79" s="7" t="s">
        <v>142</v>
      </c>
      <c r="E79" s="19" t="s">
        <v>143</v>
      </c>
      <c r="F79" s="10">
        <v>8000000</v>
      </c>
      <c r="G79" s="26">
        <v>0</v>
      </c>
      <c r="H79" s="10">
        <v>0</v>
      </c>
      <c r="I79" s="10"/>
    </row>
    <row r="80" spans="1:9" ht="20">
      <c r="A80" s="15"/>
      <c r="B80" s="7" t="s">
        <v>7</v>
      </c>
      <c r="C80" s="8" t="s">
        <v>8</v>
      </c>
      <c r="D80" s="7" t="s">
        <v>144</v>
      </c>
      <c r="E80" s="19" t="s">
        <v>145</v>
      </c>
      <c r="F80" s="10">
        <v>5100000</v>
      </c>
      <c r="G80" s="26">
        <v>5613</v>
      </c>
      <c r="H80" s="10">
        <v>0</v>
      </c>
      <c r="I80" s="10"/>
    </row>
    <row r="81" spans="1:9" ht="20">
      <c r="A81" s="15"/>
      <c r="B81" s="7" t="s">
        <v>7</v>
      </c>
      <c r="C81" s="8" t="s">
        <v>8</v>
      </c>
      <c r="D81" s="7" t="s">
        <v>146</v>
      </c>
      <c r="E81" s="19" t="s">
        <v>147</v>
      </c>
      <c r="F81" s="10">
        <v>100000</v>
      </c>
      <c r="G81" s="26">
        <v>0</v>
      </c>
      <c r="H81" s="10">
        <v>0</v>
      </c>
      <c r="I81" s="10"/>
    </row>
    <row r="82" spans="1:9" ht="20">
      <c r="A82" s="15"/>
      <c r="B82" s="7" t="s">
        <v>7</v>
      </c>
      <c r="C82" s="8" t="s">
        <v>8</v>
      </c>
      <c r="D82" s="7" t="s">
        <v>148</v>
      </c>
      <c r="E82" s="19" t="s">
        <v>149</v>
      </c>
      <c r="F82" s="10">
        <v>1800000</v>
      </c>
      <c r="G82" s="26">
        <v>296789</v>
      </c>
      <c r="H82" s="10">
        <v>0</v>
      </c>
      <c r="I82" s="10"/>
    </row>
    <row r="83" spans="1:9" ht="20">
      <c r="A83" s="15"/>
      <c r="B83" s="7" t="s">
        <v>7</v>
      </c>
      <c r="C83" s="8" t="s">
        <v>8</v>
      </c>
      <c r="D83" s="7">
        <v>426990</v>
      </c>
      <c r="E83" s="19" t="s">
        <v>150</v>
      </c>
      <c r="F83" s="10">
        <v>10000000</v>
      </c>
      <c r="G83" s="26">
        <v>814986</v>
      </c>
      <c r="H83" s="10">
        <v>0</v>
      </c>
      <c r="I83" s="10"/>
    </row>
    <row r="84" spans="1:9" ht="21">
      <c r="A84" s="3" t="s">
        <v>6</v>
      </c>
      <c r="B84" s="3" t="s">
        <v>7</v>
      </c>
      <c r="C84" s="4" t="s">
        <v>8</v>
      </c>
      <c r="D84" s="3" t="s">
        <v>151</v>
      </c>
      <c r="E84" s="4" t="s">
        <v>152</v>
      </c>
      <c r="F84" s="13">
        <f>SUM(F85)</f>
        <v>40000000</v>
      </c>
      <c r="G84" s="6">
        <f>SUM(G85)</f>
        <v>4201296</v>
      </c>
      <c r="H84" s="6">
        <f t="shared" si="2"/>
        <v>35798704</v>
      </c>
      <c r="I84" s="6">
        <f>G84/F84*100</f>
        <v>10.50324</v>
      </c>
    </row>
    <row r="85" spans="1:9" ht="20">
      <c r="A85" s="27"/>
      <c r="B85" s="15">
        <v>20</v>
      </c>
      <c r="C85" s="8" t="s">
        <v>8</v>
      </c>
      <c r="D85" s="15">
        <v>427110</v>
      </c>
      <c r="E85" s="8" t="s">
        <v>152</v>
      </c>
      <c r="F85" s="17">
        <v>40000000</v>
      </c>
      <c r="G85" s="17">
        <v>4201296</v>
      </c>
      <c r="H85" s="17">
        <v>0</v>
      </c>
      <c r="I85" s="17"/>
    </row>
    <row r="86" spans="1:9" ht="21">
      <c r="A86" s="3" t="s">
        <v>6</v>
      </c>
      <c r="B86" s="3" t="s">
        <v>7</v>
      </c>
      <c r="C86" s="4" t="s">
        <v>8</v>
      </c>
      <c r="D86" s="3" t="s">
        <v>153</v>
      </c>
      <c r="E86" s="4" t="s">
        <v>154</v>
      </c>
      <c r="F86" s="13">
        <f>SUM(F87:F89)</f>
        <v>3000000</v>
      </c>
      <c r="G86" s="6">
        <f>SUM(G87:G89)</f>
        <v>25170</v>
      </c>
      <c r="H86" s="6">
        <f t="shared" si="2"/>
        <v>2974830</v>
      </c>
      <c r="I86" s="6">
        <f>G86/F86*100</f>
        <v>0.83899999999999997</v>
      </c>
    </row>
    <row r="87" spans="1:9" ht="20">
      <c r="A87" s="15"/>
      <c r="B87" s="7" t="s">
        <v>7</v>
      </c>
      <c r="C87" s="8" t="s">
        <v>8</v>
      </c>
      <c r="D87" s="28">
        <v>464910</v>
      </c>
      <c r="E87" s="29" t="s">
        <v>155</v>
      </c>
      <c r="F87" s="30">
        <v>100000</v>
      </c>
      <c r="G87" s="10">
        <v>25170</v>
      </c>
      <c r="H87" s="30">
        <v>0</v>
      </c>
      <c r="I87" s="30"/>
    </row>
    <row r="88" spans="1:9" ht="20">
      <c r="A88" s="15"/>
      <c r="B88" s="7" t="s">
        <v>7</v>
      </c>
      <c r="C88" s="8" t="s">
        <v>8</v>
      </c>
      <c r="D88" s="7" t="s">
        <v>156</v>
      </c>
      <c r="E88" s="19" t="s">
        <v>157</v>
      </c>
      <c r="F88" s="10">
        <v>900000</v>
      </c>
      <c r="G88" s="10">
        <v>0</v>
      </c>
      <c r="H88" s="30">
        <v>0</v>
      </c>
      <c r="I88" s="10"/>
    </row>
    <row r="89" spans="1:9" ht="20">
      <c r="A89" s="15"/>
      <c r="B89" s="7" t="s">
        <v>7</v>
      </c>
      <c r="C89" s="8" t="s">
        <v>8</v>
      </c>
      <c r="D89" s="7" t="s">
        <v>158</v>
      </c>
      <c r="E89" s="19" t="s">
        <v>159</v>
      </c>
      <c r="F89" s="10">
        <v>2000000</v>
      </c>
      <c r="G89" s="10">
        <v>0</v>
      </c>
      <c r="H89" s="30">
        <v>0</v>
      </c>
      <c r="I89" s="10"/>
    </row>
    <row r="90" spans="1:9" ht="21">
      <c r="A90" s="3">
        <v>630</v>
      </c>
      <c r="B90" s="3" t="s">
        <v>7</v>
      </c>
      <c r="C90" s="4" t="s">
        <v>8</v>
      </c>
      <c r="D90" s="3" t="s">
        <v>160</v>
      </c>
      <c r="E90" s="4" t="s">
        <v>161</v>
      </c>
      <c r="F90" s="13">
        <f>SUM(F91:F95)</f>
        <v>32000000</v>
      </c>
      <c r="G90" s="6">
        <f>SUM(G91:G95)</f>
        <v>0</v>
      </c>
      <c r="H90" s="6">
        <f t="shared" si="2"/>
        <v>32000000</v>
      </c>
      <c r="I90" s="6">
        <f>G90/F90*100</f>
        <v>0</v>
      </c>
    </row>
    <row r="91" spans="1:9" ht="20">
      <c r="A91" s="15"/>
      <c r="B91" s="28">
        <v>20</v>
      </c>
      <c r="C91" s="8" t="s">
        <v>8</v>
      </c>
      <c r="D91" s="28">
        <v>480140</v>
      </c>
      <c r="E91" s="29" t="s">
        <v>162</v>
      </c>
      <c r="F91" s="30">
        <v>19000000</v>
      </c>
      <c r="G91" s="30">
        <v>0</v>
      </c>
      <c r="H91" s="30">
        <v>0</v>
      </c>
      <c r="I91" s="30"/>
    </row>
    <row r="92" spans="1:9" ht="20">
      <c r="A92" s="15"/>
      <c r="B92" s="28">
        <v>20</v>
      </c>
      <c r="C92" s="8" t="s">
        <v>8</v>
      </c>
      <c r="D92" s="28">
        <v>480150</v>
      </c>
      <c r="E92" s="29" t="s">
        <v>163</v>
      </c>
      <c r="F92" s="30">
        <v>0</v>
      </c>
      <c r="G92" s="30">
        <v>0</v>
      </c>
      <c r="H92" s="30">
        <f t="shared" si="2"/>
        <v>0</v>
      </c>
      <c r="I92" s="30"/>
    </row>
    <row r="93" spans="1:9" ht="20">
      <c r="A93" s="15"/>
      <c r="B93" s="28">
        <v>20</v>
      </c>
      <c r="C93" s="8" t="s">
        <v>8</v>
      </c>
      <c r="D93" s="28">
        <v>480160</v>
      </c>
      <c r="E93" s="29" t="s">
        <v>164</v>
      </c>
      <c r="F93" s="30">
        <v>0</v>
      </c>
      <c r="G93" s="30">
        <v>0</v>
      </c>
      <c r="H93" s="30">
        <f t="shared" si="2"/>
        <v>0</v>
      </c>
      <c r="I93" s="30"/>
    </row>
    <row r="94" spans="1:9" ht="20">
      <c r="A94" s="15"/>
      <c r="B94" s="7" t="s">
        <v>7</v>
      </c>
      <c r="C94" s="8" t="s">
        <v>8</v>
      </c>
      <c r="D94" s="7" t="s">
        <v>165</v>
      </c>
      <c r="E94" s="19" t="s">
        <v>166</v>
      </c>
      <c r="F94" s="10">
        <v>12000000</v>
      </c>
      <c r="G94" s="10">
        <v>0</v>
      </c>
      <c r="H94" s="30">
        <f t="shared" si="2"/>
        <v>12000000</v>
      </c>
      <c r="I94" s="10"/>
    </row>
    <row r="95" spans="1:9" ht="20">
      <c r="A95" s="7"/>
      <c r="B95" s="7">
        <v>20</v>
      </c>
      <c r="C95" s="8" t="s">
        <v>8</v>
      </c>
      <c r="D95" s="7">
        <v>480290</v>
      </c>
      <c r="E95" s="19" t="s">
        <v>167</v>
      </c>
      <c r="F95" s="10">
        <v>1000000</v>
      </c>
      <c r="G95" s="10">
        <v>0</v>
      </c>
      <c r="H95" s="30">
        <f t="shared" si="2"/>
        <v>1000000</v>
      </c>
      <c r="I95" s="10"/>
    </row>
    <row r="96" spans="1:9" ht="21">
      <c r="A96" s="3">
        <v>630</v>
      </c>
      <c r="B96" s="3">
        <v>20</v>
      </c>
      <c r="C96" s="4" t="s">
        <v>8</v>
      </c>
      <c r="D96" s="3">
        <v>483</v>
      </c>
      <c r="E96" s="4" t="s">
        <v>168</v>
      </c>
      <c r="F96" s="13">
        <f>SUM(F97:F98)</f>
        <v>3900000</v>
      </c>
      <c r="G96" s="6">
        <f>SUM(G97:G98)</f>
        <v>0</v>
      </c>
      <c r="H96" s="6">
        <f t="shared" si="2"/>
        <v>3900000</v>
      </c>
      <c r="I96" s="6">
        <f>G96/F96*100</f>
        <v>0</v>
      </c>
    </row>
    <row r="97" spans="1:9" ht="20">
      <c r="A97" s="7"/>
      <c r="B97" s="7">
        <v>20</v>
      </c>
      <c r="C97" s="8" t="s">
        <v>8</v>
      </c>
      <c r="D97" s="7">
        <v>483110</v>
      </c>
      <c r="E97" s="19" t="s">
        <v>169</v>
      </c>
      <c r="F97" s="10">
        <v>2100000</v>
      </c>
      <c r="G97" s="10">
        <v>0</v>
      </c>
      <c r="H97" s="10">
        <f t="shared" si="2"/>
        <v>2100000</v>
      </c>
      <c r="I97" s="10"/>
    </row>
    <row r="98" spans="1:9" ht="20">
      <c r="A98" s="7"/>
      <c r="B98" s="7">
        <v>20</v>
      </c>
      <c r="C98" s="8" t="s">
        <v>8</v>
      </c>
      <c r="D98" s="7">
        <v>483190</v>
      </c>
      <c r="E98" s="19" t="s">
        <v>170</v>
      </c>
      <c r="F98" s="10">
        <v>1800000</v>
      </c>
      <c r="G98" s="10">
        <v>0</v>
      </c>
      <c r="H98" s="10">
        <f t="shared" si="2"/>
        <v>1800000</v>
      </c>
      <c r="I98" s="10"/>
    </row>
    <row r="99" spans="1:9" ht="21">
      <c r="A99" s="3" t="s">
        <v>6</v>
      </c>
      <c r="B99" s="3" t="s">
        <v>7</v>
      </c>
      <c r="C99" s="4" t="s">
        <v>171</v>
      </c>
      <c r="D99" s="3" t="s">
        <v>172</v>
      </c>
      <c r="E99" s="4" t="s">
        <v>173</v>
      </c>
      <c r="F99" s="13">
        <f>SUM(F100:F102)</f>
        <v>60000000</v>
      </c>
      <c r="G99" s="6">
        <f>SUM(G100:G102)</f>
        <v>109725</v>
      </c>
      <c r="H99" s="6">
        <f t="shared" si="2"/>
        <v>59890275</v>
      </c>
      <c r="I99" s="6">
        <f>G99/F99*100</f>
        <v>0.18287500000000001</v>
      </c>
    </row>
    <row r="100" spans="1:9" ht="20">
      <c r="A100" s="15"/>
      <c r="B100" s="15">
        <v>20</v>
      </c>
      <c r="C100" s="8" t="s">
        <v>8</v>
      </c>
      <c r="D100" s="7" t="s">
        <v>174</v>
      </c>
      <c r="E100" s="19" t="s">
        <v>175</v>
      </c>
      <c r="F100" s="10">
        <v>59000000</v>
      </c>
      <c r="G100" s="10">
        <v>109725</v>
      </c>
      <c r="H100" s="10">
        <f t="shared" si="2"/>
        <v>58890275</v>
      </c>
      <c r="I100" s="10"/>
    </row>
    <row r="101" spans="1:9" ht="20">
      <c r="A101" s="15"/>
      <c r="B101" s="15">
        <v>20</v>
      </c>
      <c r="C101" s="8" t="s">
        <v>8</v>
      </c>
      <c r="D101" s="7">
        <v>485320</v>
      </c>
      <c r="E101" s="19" t="s">
        <v>176</v>
      </c>
      <c r="F101" s="10">
        <v>500000</v>
      </c>
      <c r="G101" s="10">
        <v>0</v>
      </c>
      <c r="H101" s="10">
        <f t="shared" si="2"/>
        <v>500000</v>
      </c>
      <c r="I101" s="10"/>
    </row>
    <row r="102" spans="1:9" ht="20">
      <c r="A102" s="15"/>
      <c r="B102" s="15">
        <v>20</v>
      </c>
      <c r="C102" s="8" t="s">
        <v>8</v>
      </c>
      <c r="D102" s="7">
        <v>485710</v>
      </c>
      <c r="E102" s="19" t="s">
        <v>177</v>
      </c>
      <c r="F102" s="10">
        <v>500000</v>
      </c>
      <c r="G102" s="10">
        <v>0</v>
      </c>
      <c r="H102" s="10">
        <f t="shared" si="2"/>
        <v>500000</v>
      </c>
      <c r="I102" s="10"/>
    </row>
    <row r="103" spans="1:9">
      <c r="A103" s="3" t="s">
        <v>6</v>
      </c>
      <c r="B103" s="3" t="s">
        <v>178</v>
      </c>
      <c r="C103" s="4" t="s">
        <v>179</v>
      </c>
      <c r="D103" s="3" t="s">
        <v>111</v>
      </c>
      <c r="E103" s="4" t="s">
        <v>112</v>
      </c>
      <c r="F103" s="13">
        <f>SUM(F104)</f>
        <v>12000000</v>
      </c>
      <c r="G103" s="6">
        <f>SUM(G104)</f>
        <v>439565</v>
      </c>
      <c r="H103" s="6">
        <f t="shared" si="2"/>
        <v>11560435</v>
      </c>
      <c r="I103" s="6">
        <f>G103/F103*100</f>
        <v>3.6630416666666665</v>
      </c>
    </row>
    <row r="104" spans="1:9">
      <c r="A104" s="15"/>
      <c r="B104" s="15">
        <v>21</v>
      </c>
      <c r="C104" s="8" t="s">
        <v>179</v>
      </c>
      <c r="D104" s="15">
        <v>425990</v>
      </c>
      <c r="E104" s="8" t="s">
        <v>139</v>
      </c>
      <c r="F104" s="17">
        <v>12000000</v>
      </c>
      <c r="G104" s="17">
        <v>439565</v>
      </c>
      <c r="H104" s="17">
        <f t="shared" si="2"/>
        <v>11560435</v>
      </c>
      <c r="I104" s="17"/>
    </row>
    <row r="105" spans="1:9">
      <c r="A105" s="3" t="s">
        <v>6</v>
      </c>
      <c r="B105" s="3" t="s">
        <v>178</v>
      </c>
      <c r="C105" s="4" t="s">
        <v>179</v>
      </c>
      <c r="D105" s="3" t="s">
        <v>140</v>
      </c>
      <c r="E105" s="4" t="s">
        <v>141</v>
      </c>
      <c r="F105" s="13">
        <f>SUM(F106)</f>
        <v>5400000</v>
      </c>
      <c r="G105" s="6">
        <f>SUM(G106)</f>
        <v>35345</v>
      </c>
      <c r="H105" s="6">
        <f t="shared" si="2"/>
        <v>5364655</v>
      </c>
      <c r="I105" s="6">
        <f>G105/F105*100</f>
        <v>0.65453703703703703</v>
      </c>
    </row>
    <row r="106" spans="1:9">
      <c r="A106" s="7"/>
      <c r="B106" s="7">
        <v>21</v>
      </c>
      <c r="C106" s="19" t="s">
        <v>179</v>
      </c>
      <c r="D106" s="7">
        <v>426990</v>
      </c>
      <c r="E106" s="19" t="s">
        <v>150</v>
      </c>
      <c r="F106" s="10">
        <v>5400000</v>
      </c>
      <c r="G106" s="10">
        <v>35345</v>
      </c>
      <c r="H106" s="10">
        <f t="shared" si="2"/>
        <v>5364655</v>
      </c>
      <c r="I106" s="10"/>
    </row>
    <row r="107" spans="1:9" ht="21">
      <c r="A107" s="3" t="s">
        <v>6</v>
      </c>
      <c r="B107" s="3" t="s">
        <v>180</v>
      </c>
      <c r="C107" s="4" t="s">
        <v>181</v>
      </c>
      <c r="D107" s="3" t="s">
        <v>95</v>
      </c>
      <c r="E107" s="4" t="s">
        <v>96</v>
      </c>
      <c r="F107" s="13">
        <f>SUM(F108:F109)</f>
        <v>10000000</v>
      </c>
      <c r="G107" s="6">
        <f>SUM(G108:G109)</f>
        <v>0</v>
      </c>
      <c r="H107" s="6">
        <f t="shared" si="2"/>
        <v>10000000</v>
      </c>
      <c r="I107" s="6">
        <f>G107/F107*100</f>
        <v>0</v>
      </c>
    </row>
    <row r="108" spans="1:9" ht="20">
      <c r="A108" s="15"/>
      <c r="B108" s="15">
        <v>22</v>
      </c>
      <c r="C108" s="8" t="s">
        <v>182</v>
      </c>
      <c r="D108" s="15">
        <v>424210</v>
      </c>
      <c r="E108" s="8" t="s">
        <v>100</v>
      </c>
      <c r="F108" s="17">
        <v>8500000</v>
      </c>
      <c r="G108" s="17">
        <v>0</v>
      </c>
      <c r="H108" s="17">
        <f t="shared" si="2"/>
        <v>8500000</v>
      </c>
      <c r="I108" s="17"/>
    </row>
    <row r="109" spans="1:9" ht="20">
      <c r="A109" s="15"/>
      <c r="B109" s="15">
        <v>22</v>
      </c>
      <c r="C109" s="8" t="s">
        <v>182</v>
      </c>
      <c r="D109" s="7">
        <v>424440</v>
      </c>
      <c r="E109" s="19" t="s">
        <v>110</v>
      </c>
      <c r="F109" s="10">
        <v>1500000</v>
      </c>
      <c r="G109" s="17">
        <v>0</v>
      </c>
      <c r="H109" s="17">
        <f t="shared" si="2"/>
        <v>1500000</v>
      </c>
      <c r="I109" s="17"/>
    </row>
    <row r="110" spans="1:9" ht="21">
      <c r="A110" s="31" t="s">
        <v>6</v>
      </c>
      <c r="B110" s="3" t="s">
        <v>180</v>
      </c>
      <c r="C110" s="4" t="s">
        <v>181</v>
      </c>
      <c r="D110" s="3">
        <v>425</v>
      </c>
      <c r="E110" s="4" t="s">
        <v>112</v>
      </c>
      <c r="F110" s="39">
        <f>SUM(F111)</f>
        <v>1000000</v>
      </c>
      <c r="G110" s="32">
        <v>0</v>
      </c>
      <c r="H110" s="32">
        <f>F110-G110</f>
        <v>1000000</v>
      </c>
      <c r="I110" s="32"/>
    </row>
    <row r="111" spans="1:9" ht="20">
      <c r="A111" s="15"/>
      <c r="B111" s="15">
        <v>22</v>
      </c>
      <c r="C111" s="8" t="s">
        <v>182</v>
      </c>
      <c r="D111" s="15">
        <v>425990</v>
      </c>
      <c r="E111" s="8" t="s">
        <v>139</v>
      </c>
      <c r="F111" s="17">
        <v>1000000</v>
      </c>
      <c r="G111" s="17">
        <v>0</v>
      </c>
      <c r="H111" s="17">
        <f>F111-G111</f>
        <v>1000000</v>
      </c>
      <c r="I111" s="17"/>
    </row>
    <row r="112" spans="1:9" ht="21">
      <c r="A112" s="31" t="s">
        <v>6</v>
      </c>
      <c r="B112" s="3" t="s">
        <v>180</v>
      </c>
      <c r="C112" s="4" t="s">
        <v>181</v>
      </c>
      <c r="D112" s="3" t="s">
        <v>160</v>
      </c>
      <c r="E112" s="4" t="s">
        <v>161</v>
      </c>
      <c r="F112" s="13">
        <f>SUM(F113:F114)</f>
        <v>2500000</v>
      </c>
      <c r="G112" s="6">
        <f>M110</f>
        <v>0</v>
      </c>
      <c r="H112" s="6">
        <f t="shared" si="2"/>
        <v>2500000</v>
      </c>
      <c r="I112" s="6">
        <f>G112/F112*100</f>
        <v>0</v>
      </c>
    </row>
    <row r="113" spans="1:9" ht="20">
      <c r="A113" s="7"/>
      <c r="B113" s="7">
        <v>22</v>
      </c>
      <c r="C113" s="8" t="s">
        <v>182</v>
      </c>
      <c r="D113" s="7">
        <v>480140</v>
      </c>
      <c r="E113" s="19" t="s">
        <v>162</v>
      </c>
      <c r="F113" s="10">
        <v>1500000</v>
      </c>
      <c r="G113" s="10">
        <v>0</v>
      </c>
      <c r="H113" s="10">
        <f t="shared" si="2"/>
        <v>1500000</v>
      </c>
      <c r="I113" s="10"/>
    </row>
    <row r="114" spans="1:9" ht="20">
      <c r="A114" s="7"/>
      <c r="B114" s="7">
        <v>22</v>
      </c>
      <c r="C114" s="8" t="s">
        <v>182</v>
      </c>
      <c r="D114" s="7">
        <v>480190</v>
      </c>
      <c r="E114" s="19" t="s">
        <v>166</v>
      </c>
      <c r="F114" s="10">
        <v>1000000</v>
      </c>
      <c r="G114" s="10">
        <v>0</v>
      </c>
      <c r="H114" s="10">
        <f t="shared" si="2"/>
        <v>1000000</v>
      </c>
      <c r="I114" s="10"/>
    </row>
    <row r="115" spans="1:9" ht="21">
      <c r="A115" s="3" t="s">
        <v>6</v>
      </c>
      <c r="B115" s="3" t="s">
        <v>180</v>
      </c>
      <c r="C115" s="4" t="s">
        <v>181</v>
      </c>
      <c r="D115" s="3" t="s">
        <v>183</v>
      </c>
      <c r="E115" s="4" t="s">
        <v>184</v>
      </c>
      <c r="F115" s="13">
        <f>SUM(F116:F117)</f>
        <v>11000000</v>
      </c>
      <c r="G115" s="6">
        <f>SUM(G116:G117)</f>
        <v>0</v>
      </c>
      <c r="H115" s="6">
        <f t="shared" si="2"/>
        <v>11000000</v>
      </c>
      <c r="I115" s="6">
        <f>G115/F115*100</f>
        <v>0</v>
      </c>
    </row>
    <row r="116" spans="1:9" ht="20">
      <c r="A116" s="15"/>
      <c r="B116" s="15">
        <v>22</v>
      </c>
      <c r="C116" s="8" t="s">
        <v>182</v>
      </c>
      <c r="D116" s="15">
        <v>481220</v>
      </c>
      <c r="E116" s="8" t="s">
        <v>185</v>
      </c>
      <c r="F116" s="17">
        <v>1000000</v>
      </c>
      <c r="G116" s="17">
        <v>0</v>
      </c>
      <c r="H116" s="17">
        <f t="shared" si="2"/>
        <v>1000000</v>
      </c>
      <c r="I116" s="17"/>
    </row>
    <row r="117" spans="1:9" ht="20">
      <c r="A117" s="15"/>
      <c r="B117" s="15">
        <v>22</v>
      </c>
      <c r="C117" s="8" t="s">
        <v>182</v>
      </c>
      <c r="D117" s="15">
        <v>481230</v>
      </c>
      <c r="E117" s="8" t="s">
        <v>186</v>
      </c>
      <c r="F117" s="17">
        <v>10000000</v>
      </c>
      <c r="G117" s="17">
        <v>0</v>
      </c>
      <c r="H117" s="17">
        <f t="shared" si="2"/>
        <v>10000000</v>
      </c>
      <c r="I117" s="17"/>
    </row>
    <row r="118" spans="1:9">
      <c r="A118" s="3">
        <v>630</v>
      </c>
      <c r="B118" s="3" t="s">
        <v>187</v>
      </c>
      <c r="C118" s="4" t="s">
        <v>188</v>
      </c>
      <c r="D118" s="3" t="s">
        <v>73</v>
      </c>
      <c r="E118" s="4" t="s">
        <v>74</v>
      </c>
      <c r="F118" s="13">
        <f>SUM(F119)</f>
        <v>300000</v>
      </c>
      <c r="G118" s="6">
        <f>SUM(G119)</f>
        <v>0</v>
      </c>
      <c r="H118" s="6">
        <f t="shared" si="2"/>
        <v>300000</v>
      </c>
      <c r="I118" s="6">
        <f>G118/F118*100</f>
        <v>0</v>
      </c>
    </row>
    <row r="119" spans="1:9">
      <c r="A119" s="27"/>
      <c r="B119" s="15">
        <v>23</v>
      </c>
      <c r="C119" s="8" t="s">
        <v>188</v>
      </c>
      <c r="D119" s="15">
        <v>423990</v>
      </c>
      <c r="E119" s="8" t="s">
        <v>94</v>
      </c>
      <c r="F119" s="17">
        <v>300000</v>
      </c>
      <c r="G119" s="17">
        <v>0</v>
      </c>
      <c r="H119" s="17">
        <f t="shared" si="2"/>
        <v>300000</v>
      </c>
      <c r="I119" s="33"/>
    </row>
    <row r="120" spans="1:9">
      <c r="A120" s="3">
        <v>630</v>
      </c>
      <c r="B120" s="3" t="s">
        <v>187</v>
      </c>
      <c r="C120" s="4" t="s">
        <v>188</v>
      </c>
      <c r="D120" s="3" t="s">
        <v>95</v>
      </c>
      <c r="E120" s="4" t="s">
        <v>96</v>
      </c>
      <c r="F120" s="13">
        <f>SUM(F121:F122)</f>
        <v>2000000</v>
      </c>
      <c r="G120" s="6">
        <f>SUM(G121:G122)</f>
        <v>0</v>
      </c>
      <c r="H120" s="6">
        <f t="shared" si="2"/>
        <v>2000000</v>
      </c>
      <c r="I120" s="6">
        <f>G120/F120*100</f>
        <v>0</v>
      </c>
    </row>
    <row r="121" spans="1:9">
      <c r="A121" s="27"/>
      <c r="B121" s="15">
        <v>23</v>
      </c>
      <c r="C121" s="8" t="s">
        <v>188</v>
      </c>
      <c r="D121" s="15">
        <v>424210</v>
      </c>
      <c r="E121" s="8" t="s">
        <v>100</v>
      </c>
      <c r="F121" s="17">
        <v>500000</v>
      </c>
      <c r="G121" s="17">
        <v>0</v>
      </c>
      <c r="H121" s="17">
        <f t="shared" si="2"/>
        <v>500000</v>
      </c>
      <c r="I121" s="33"/>
    </row>
    <row r="122" spans="1:9">
      <c r="A122" s="15"/>
      <c r="B122" s="15">
        <v>23</v>
      </c>
      <c r="C122" s="8" t="s">
        <v>188</v>
      </c>
      <c r="D122" s="15">
        <v>424440</v>
      </c>
      <c r="E122" s="8" t="s">
        <v>189</v>
      </c>
      <c r="F122" s="17">
        <v>1500000</v>
      </c>
      <c r="G122" s="17">
        <v>0</v>
      </c>
      <c r="H122" s="17">
        <f t="shared" si="2"/>
        <v>1500000</v>
      </c>
      <c r="I122" s="17"/>
    </row>
    <row r="123" spans="1:9">
      <c r="A123" s="3">
        <v>630</v>
      </c>
      <c r="B123" s="3">
        <v>23</v>
      </c>
      <c r="C123" s="4" t="s">
        <v>188</v>
      </c>
      <c r="D123" s="3">
        <v>425</v>
      </c>
      <c r="E123" s="4" t="s">
        <v>112</v>
      </c>
      <c r="F123" s="13">
        <f>SUM(F124:F125)</f>
        <v>2950000</v>
      </c>
      <c r="G123" s="6">
        <f>SUM(G124:G125)</f>
        <v>0</v>
      </c>
      <c r="H123" s="6">
        <f t="shared" si="2"/>
        <v>2950000</v>
      </c>
      <c r="I123" s="6">
        <f>G123/F123*100</f>
        <v>0</v>
      </c>
    </row>
    <row r="124" spans="1:9">
      <c r="A124" s="15"/>
      <c r="B124" s="15">
        <v>23</v>
      </c>
      <c r="C124" s="8" t="s">
        <v>188</v>
      </c>
      <c r="D124" s="15">
        <v>425920</v>
      </c>
      <c r="E124" s="19" t="s">
        <v>134</v>
      </c>
      <c r="F124" s="17">
        <v>950000</v>
      </c>
      <c r="G124" s="17">
        <v>0</v>
      </c>
      <c r="H124" s="17">
        <f t="shared" si="2"/>
        <v>950000</v>
      </c>
      <c r="I124" s="17"/>
    </row>
    <row r="125" spans="1:9">
      <c r="A125" s="7"/>
      <c r="B125" s="15">
        <v>23</v>
      </c>
      <c r="C125" s="8" t="s">
        <v>188</v>
      </c>
      <c r="D125" s="15">
        <v>425990</v>
      </c>
      <c r="E125" s="8" t="s">
        <v>139</v>
      </c>
      <c r="F125" s="10">
        <v>2000000</v>
      </c>
      <c r="G125" s="10">
        <v>0</v>
      </c>
      <c r="H125" s="10">
        <f t="shared" si="2"/>
        <v>2000000</v>
      </c>
      <c r="I125" s="10"/>
    </row>
    <row r="126" spans="1:9">
      <c r="A126" s="3">
        <v>630</v>
      </c>
      <c r="B126" s="3">
        <v>23</v>
      </c>
      <c r="C126" s="4" t="s">
        <v>188</v>
      </c>
      <c r="D126" s="3">
        <v>426</v>
      </c>
      <c r="E126" s="4" t="s">
        <v>141</v>
      </c>
      <c r="F126" s="13">
        <f>SUM(F127)</f>
        <v>500000</v>
      </c>
      <c r="G126" s="6">
        <f>G127</f>
        <v>0</v>
      </c>
      <c r="H126" s="6">
        <f t="shared" si="2"/>
        <v>500000</v>
      </c>
      <c r="I126" s="6">
        <f>G126/F126*100</f>
        <v>0</v>
      </c>
    </row>
    <row r="127" spans="1:9">
      <c r="A127" s="7"/>
      <c r="B127" s="15">
        <v>23</v>
      </c>
      <c r="C127" s="8" t="s">
        <v>188</v>
      </c>
      <c r="D127" s="7">
        <v>426990</v>
      </c>
      <c r="E127" s="19" t="s">
        <v>150</v>
      </c>
      <c r="F127" s="10">
        <v>500000</v>
      </c>
      <c r="G127" s="10">
        <v>0</v>
      </c>
      <c r="H127" s="10">
        <f t="shared" si="2"/>
        <v>500000</v>
      </c>
      <c r="I127" s="10"/>
    </row>
    <row r="128" spans="1:9">
      <c r="A128" s="3">
        <v>630</v>
      </c>
      <c r="B128" s="3">
        <v>23</v>
      </c>
      <c r="C128" s="4" t="s">
        <v>188</v>
      </c>
      <c r="D128" s="3">
        <v>480</v>
      </c>
      <c r="E128" s="4" t="s">
        <v>161</v>
      </c>
      <c r="F128" s="13">
        <f>SUM(F129:F130)</f>
        <v>1500000</v>
      </c>
      <c r="G128" s="6">
        <f>SUM(G129:G130)</f>
        <v>833434</v>
      </c>
      <c r="H128" s="6">
        <f t="shared" si="2"/>
        <v>666566</v>
      </c>
      <c r="I128" s="6">
        <f>G128/F128*100</f>
        <v>55.562266666666673</v>
      </c>
    </row>
    <row r="129" spans="1:9">
      <c r="A129" s="27">
        <v>630</v>
      </c>
      <c r="B129" s="15">
        <v>23</v>
      </c>
      <c r="C129" s="8" t="s">
        <v>188</v>
      </c>
      <c r="D129" s="15">
        <v>480140</v>
      </c>
      <c r="E129" s="8" t="s">
        <v>190</v>
      </c>
      <c r="F129" s="17">
        <v>1000000</v>
      </c>
      <c r="G129" s="17">
        <v>833434</v>
      </c>
      <c r="H129" s="17">
        <f t="shared" si="2"/>
        <v>166566</v>
      </c>
      <c r="I129" s="33"/>
    </row>
    <row r="130" spans="1:9">
      <c r="A130" s="27"/>
      <c r="B130" s="15">
        <v>23</v>
      </c>
      <c r="C130" s="8" t="s">
        <v>188</v>
      </c>
      <c r="D130" s="15">
        <v>480190</v>
      </c>
      <c r="E130" s="8" t="s">
        <v>166</v>
      </c>
      <c r="F130" s="17">
        <v>500000</v>
      </c>
      <c r="G130" s="17">
        <v>0</v>
      </c>
      <c r="H130" s="17">
        <f t="shared" si="2"/>
        <v>500000</v>
      </c>
      <c r="I130" s="33"/>
    </row>
    <row r="131" spans="1:9">
      <c r="A131" s="3">
        <v>630</v>
      </c>
      <c r="B131" s="3">
        <v>23</v>
      </c>
      <c r="C131" s="4" t="s">
        <v>188</v>
      </c>
      <c r="D131" s="3">
        <v>483</v>
      </c>
      <c r="E131" s="4" t="s">
        <v>168</v>
      </c>
      <c r="F131" s="13">
        <f>SUM(F132)</f>
        <v>550000</v>
      </c>
      <c r="G131" s="6">
        <f>SUM(G132)</f>
        <v>0</v>
      </c>
      <c r="H131" s="6">
        <f t="shared" si="2"/>
        <v>550000</v>
      </c>
      <c r="I131" s="6">
        <f>G131/F131*100</f>
        <v>0</v>
      </c>
    </row>
    <row r="132" spans="1:9">
      <c r="A132" s="15">
        <v>630</v>
      </c>
      <c r="B132" s="15">
        <v>23</v>
      </c>
      <c r="C132" s="8" t="s">
        <v>188</v>
      </c>
      <c r="D132" s="15">
        <v>483110</v>
      </c>
      <c r="E132" s="8" t="s">
        <v>169</v>
      </c>
      <c r="F132" s="17">
        <v>550000</v>
      </c>
      <c r="G132" s="17">
        <v>0</v>
      </c>
      <c r="H132" s="17">
        <f t="shared" si="2"/>
        <v>550000</v>
      </c>
      <c r="I132" s="33"/>
    </row>
    <row r="133" spans="1:9" ht="18" customHeight="1">
      <c r="A133" s="3">
        <v>630</v>
      </c>
      <c r="B133" s="3">
        <v>23</v>
      </c>
      <c r="C133" s="4" t="s">
        <v>188</v>
      </c>
      <c r="D133" s="3">
        <v>485</v>
      </c>
      <c r="E133" s="4" t="s">
        <v>173</v>
      </c>
      <c r="F133" s="13">
        <f>SUM(F134)</f>
        <v>1000000</v>
      </c>
      <c r="G133" s="6">
        <f>SUM(G134)</f>
        <v>0</v>
      </c>
      <c r="H133" s="6">
        <f t="shared" si="2"/>
        <v>1000000</v>
      </c>
      <c r="I133" s="6">
        <f>G133/F133*100</f>
        <v>0</v>
      </c>
    </row>
    <row r="134" spans="1:9" s="34" customFormat="1">
      <c r="A134" s="15">
        <v>630</v>
      </c>
      <c r="B134" s="15">
        <v>23</v>
      </c>
      <c r="C134" s="8" t="s">
        <v>188</v>
      </c>
      <c r="D134" s="7" t="s">
        <v>174</v>
      </c>
      <c r="E134" s="19" t="s">
        <v>175</v>
      </c>
      <c r="F134" s="17">
        <v>1000000</v>
      </c>
      <c r="G134" s="17">
        <v>0</v>
      </c>
      <c r="H134" s="33"/>
      <c r="I134" s="33"/>
    </row>
    <row r="135" spans="1:9">
      <c r="A135" s="3" t="s">
        <v>6</v>
      </c>
      <c r="B135" s="3" t="s">
        <v>191</v>
      </c>
      <c r="C135" s="4" t="s">
        <v>192</v>
      </c>
      <c r="D135" s="3" t="s">
        <v>33</v>
      </c>
      <c r="E135" s="4" t="s">
        <v>34</v>
      </c>
      <c r="F135" s="13">
        <f>SUM(F136:F142)</f>
        <v>2000000</v>
      </c>
      <c r="G135" s="6">
        <f>SUM(G136:G142)</f>
        <v>0</v>
      </c>
      <c r="H135" s="6">
        <f t="shared" ref="H135:H206" si="3">F135-G135</f>
        <v>2000000</v>
      </c>
      <c r="I135" s="6">
        <f>G135/F135*100</f>
        <v>0</v>
      </c>
    </row>
    <row r="136" spans="1:9">
      <c r="A136" s="7"/>
      <c r="B136" s="7">
        <v>26</v>
      </c>
      <c r="C136" s="19" t="s">
        <v>192</v>
      </c>
      <c r="D136" s="7">
        <v>420120</v>
      </c>
      <c r="E136" s="9" t="s">
        <v>36</v>
      </c>
      <c r="F136" s="10">
        <v>50000</v>
      </c>
      <c r="G136" s="20">
        <v>0</v>
      </c>
      <c r="H136" s="10">
        <f t="shared" si="3"/>
        <v>50000</v>
      </c>
      <c r="I136" s="10"/>
    </row>
    <row r="137" spans="1:9">
      <c r="A137" s="7"/>
      <c r="B137" s="7">
        <v>26</v>
      </c>
      <c r="C137" s="19" t="s">
        <v>192</v>
      </c>
      <c r="D137" s="7">
        <v>420130</v>
      </c>
      <c r="E137" s="9" t="s">
        <v>38</v>
      </c>
      <c r="F137" s="10">
        <v>500000</v>
      </c>
      <c r="G137" s="10">
        <v>0</v>
      </c>
      <c r="H137" s="10">
        <f t="shared" si="3"/>
        <v>500000</v>
      </c>
      <c r="I137" s="10"/>
    </row>
    <row r="138" spans="1:9">
      <c r="A138" s="7"/>
      <c r="B138" s="7">
        <v>26</v>
      </c>
      <c r="C138" s="19" t="s">
        <v>192</v>
      </c>
      <c r="D138" s="7">
        <v>420140</v>
      </c>
      <c r="E138" s="9" t="s">
        <v>193</v>
      </c>
      <c r="F138" s="10">
        <v>0</v>
      </c>
      <c r="G138" s="10">
        <v>0</v>
      </c>
      <c r="H138" s="10">
        <f t="shared" si="3"/>
        <v>0</v>
      </c>
      <c r="I138" s="10"/>
    </row>
    <row r="139" spans="1:9">
      <c r="A139" s="7"/>
      <c r="B139" s="7">
        <v>26</v>
      </c>
      <c r="C139" s="19" t="s">
        <v>192</v>
      </c>
      <c r="D139" s="7">
        <v>420210</v>
      </c>
      <c r="E139" s="9" t="s">
        <v>41</v>
      </c>
      <c r="F139" s="10">
        <v>300000</v>
      </c>
      <c r="G139" s="10">
        <v>0</v>
      </c>
      <c r="H139" s="10">
        <f t="shared" si="3"/>
        <v>300000</v>
      </c>
      <c r="I139" s="10"/>
    </row>
    <row r="140" spans="1:9">
      <c r="A140" s="7"/>
      <c r="B140" s="7">
        <v>26</v>
      </c>
      <c r="C140" s="19" t="s">
        <v>192</v>
      </c>
      <c r="D140" s="7">
        <v>420220</v>
      </c>
      <c r="E140" s="9" t="s">
        <v>43</v>
      </c>
      <c r="F140" s="10">
        <v>550000</v>
      </c>
      <c r="G140" s="10">
        <v>0</v>
      </c>
      <c r="H140" s="10">
        <f t="shared" si="3"/>
        <v>550000</v>
      </c>
      <c r="I140" s="10"/>
    </row>
    <row r="141" spans="1:9">
      <c r="A141" s="7"/>
      <c r="B141" s="7">
        <v>26</v>
      </c>
      <c r="C141" s="19" t="s">
        <v>192</v>
      </c>
      <c r="D141" s="7">
        <v>420230</v>
      </c>
      <c r="E141" s="9" t="s">
        <v>43</v>
      </c>
      <c r="F141" s="10">
        <v>550000</v>
      </c>
      <c r="G141" s="10">
        <v>0</v>
      </c>
      <c r="H141" s="10">
        <f t="shared" si="3"/>
        <v>550000</v>
      </c>
      <c r="I141" s="10"/>
    </row>
    <row r="142" spans="1:9">
      <c r="A142" s="7"/>
      <c r="B142" s="7">
        <v>26</v>
      </c>
      <c r="C142" s="19" t="s">
        <v>192</v>
      </c>
      <c r="D142" s="7">
        <v>420240</v>
      </c>
      <c r="E142" s="9" t="s">
        <v>47</v>
      </c>
      <c r="F142" s="10">
        <v>50000</v>
      </c>
      <c r="G142" s="10">
        <v>0</v>
      </c>
      <c r="H142" s="10">
        <f t="shared" si="3"/>
        <v>50000</v>
      </c>
      <c r="I142" s="10"/>
    </row>
    <row r="143" spans="1:9">
      <c r="A143" s="3" t="s">
        <v>6</v>
      </c>
      <c r="B143" s="3" t="s">
        <v>191</v>
      </c>
      <c r="C143" s="4" t="s">
        <v>192</v>
      </c>
      <c r="D143" s="3" t="s">
        <v>95</v>
      </c>
      <c r="E143" s="4" t="s">
        <v>96</v>
      </c>
      <c r="F143" s="13">
        <f>SUM(F144:F145)</f>
        <v>2000000</v>
      </c>
      <c r="G143" s="6">
        <f>SUM(G144:G145)</f>
        <v>76700</v>
      </c>
      <c r="H143" s="6">
        <f t="shared" si="3"/>
        <v>1923300</v>
      </c>
      <c r="I143" s="6">
        <f>G143/F143*100</f>
        <v>3.8350000000000004</v>
      </c>
    </row>
    <row r="144" spans="1:9" ht="20">
      <c r="A144" s="15"/>
      <c r="B144" s="15">
        <v>26</v>
      </c>
      <c r="C144" s="8" t="s">
        <v>192</v>
      </c>
      <c r="D144" s="15">
        <v>424420</v>
      </c>
      <c r="E144" s="8" t="s">
        <v>194</v>
      </c>
      <c r="F144" s="17">
        <v>1500000</v>
      </c>
      <c r="G144" s="17">
        <v>76700</v>
      </c>
      <c r="H144" s="17">
        <f t="shared" si="3"/>
        <v>1423300</v>
      </c>
      <c r="I144" s="17"/>
    </row>
    <row r="145" spans="1:9">
      <c r="A145" s="15"/>
      <c r="B145" s="15">
        <v>26</v>
      </c>
      <c r="C145" s="8" t="s">
        <v>192</v>
      </c>
      <c r="D145" s="15">
        <v>424440</v>
      </c>
      <c r="E145" s="8" t="s">
        <v>189</v>
      </c>
      <c r="F145" s="17">
        <v>500000</v>
      </c>
      <c r="G145" s="17">
        <v>0</v>
      </c>
      <c r="H145" s="17">
        <f t="shared" si="3"/>
        <v>500000</v>
      </c>
      <c r="I145" s="17"/>
    </row>
    <row r="146" spans="1:9">
      <c r="A146" s="3" t="s">
        <v>6</v>
      </c>
      <c r="B146" s="3" t="s">
        <v>191</v>
      </c>
      <c r="C146" s="4" t="s">
        <v>192</v>
      </c>
      <c r="D146" s="3" t="s">
        <v>111</v>
      </c>
      <c r="E146" s="4" t="s">
        <v>112</v>
      </c>
      <c r="F146" s="13">
        <f>SUM(F147:F153)</f>
        <v>3500000</v>
      </c>
      <c r="G146" s="6">
        <f>SUM(G147:G153)</f>
        <v>81509</v>
      </c>
      <c r="H146" s="6">
        <f t="shared" si="3"/>
        <v>3418491</v>
      </c>
      <c r="I146" s="6">
        <f>G146/F146*100</f>
        <v>2.3288285714285712</v>
      </c>
    </row>
    <row r="147" spans="1:9">
      <c r="A147" s="15"/>
      <c r="B147" s="15">
        <v>26</v>
      </c>
      <c r="C147" s="8" t="s">
        <v>192</v>
      </c>
      <c r="D147" s="15">
        <v>425150</v>
      </c>
      <c r="E147" s="35" t="s">
        <v>195</v>
      </c>
      <c r="F147" s="17">
        <v>700000</v>
      </c>
      <c r="G147" s="36">
        <v>28409</v>
      </c>
      <c r="H147" s="17">
        <f t="shared" si="3"/>
        <v>671591</v>
      </c>
      <c r="I147" s="17"/>
    </row>
    <row r="148" spans="1:9">
      <c r="A148" s="15"/>
      <c r="B148" s="15">
        <v>26</v>
      </c>
      <c r="C148" s="8" t="s">
        <v>192</v>
      </c>
      <c r="D148" s="15">
        <v>425220</v>
      </c>
      <c r="E148" s="29" t="s">
        <v>119</v>
      </c>
      <c r="F148" s="17">
        <v>100000</v>
      </c>
      <c r="G148" s="36">
        <v>0</v>
      </c>
      <c r="H148" s="17">
        <f t="shared" si="3"/>
        <v>100000</v>
      </c>
      <c r="I148" s="17"/>
    </row>
    <row r="149" spans="1:9">
      <c r="A149" s="15"/>
      <c r="B149" s="15">
        <v>26</v>
      </c>
      <c r="C149" s="8" t="s">
        <v>192</v>
      </c>
      <c r="D149" s="15">
        <v>425240</v>
      </c>
      <c r="E149" s="19" t="s">
        <v>196</v>
      </c>
      <c r="F149" s="17">
        <v>0</v>
      </c>
      <c r="G149" s="17">
        <v>0</v>
      </c>
      <c r="H149" s="17">
        <f t="shared" si="3"/>
        <v>0</v>
      </c>
      <c r="I149" s="17"/>
    </row>
    <row r="150" spans="1:9">
      <c r="A150" s="15"/>
      <c r="B150" s="15">
        <v>26</v>
      </c>
      <c r="C150" s="8" t="s">
        <v>192</v>
      </c>
      <c r="D150" s="15">
        <v>425910</v>
      </c>
      <c r="E150" s="19" t="s">
        <v>132</v>
      </c>
      <c r="F150" s="17">
        <v>300000</v>
      </c>
      <c r="G150" s="17">
        <v>0</v>
      </c>
      <c r="H150" s="17">
        <f t="shared" si="3"/>
        <v>300000</v>
      </c>
      <c r="I150" s="17"/>
    </row>
    <row r="151" spans="1:9">
      <c r="A151" s="15"/>
      <c r="B151" s="15">
        <v>26</v>
      </c>
      <c r="C151" s="8" t="s">
        <v>192</v>
      </c>
      <c r="D151" s="15">
        <v>425920</v>
      </c>
      <c r="E151" s="19" t="s">
        <v>197</v>
      </c>
      <c r="F151" s="17">
        <v>2000000</v>
      </c>
      <c r="G151" s="17">
        <v>53100</v>
      </c>
      <c r="H151" s="17">
        <f t="shared" si="3"/>
        <v>1946900</v>
      </c>
      <c r="I151" s="17"/>
    </row>
    <row r="152" spans="1:9">
      <c r="A152" s="15"/>
      <c r="B152" s="15">
        <v>26</v>
      </c>
      <c r="C152" s="8" t="s">
        <v>192</v>
      </c>
      <c r="D152" s="15">
        <v>425970</v>
      </c>
      <c r="E152" s="19" t="s">
        <v>136</v>
      </c>
      <c r="F152" s="17">
        <v>0</v>
      </c>
      <c r="G152" s="17">
        <v>0</v>
      </c>
      <c r="H152" s="17">
        <f t="shared" si="3"/>
        <v>0</v>
      </c>
      <c r="I152" s="17"/>
    </row>
    <row r="153" spans="1:9">
      <c r="A153" s="15"/>
      <c r="B153" s="15">
        <v>26</v>
      </c>
      <c r="C153" s="8" t="s">
        <v>192</v>
      </c>
      <c r="D153" s="15">
        <v>425990</v>
      </c>
      <c r="E153" s="19" t="s">
        <v>139</v>
      </c>
      <c r="F153" s="17">
        <v>400000</v>
      </c>
      <c r="G153" s="17">
        <v>0</v>
      </c>
      <c r="H153" s="17">
        <f t="shared" si="3"/>
        <v>400000</v>
      </c>
      <c r="I153" s="17"/>
    </row>
    <row r="154" spans="1:9">
      <c r="A154" s="3" t="s">
        <v>6</v>
      </c>
      <c r="B154" s="3" t="s">
        <v>191</v>
      </c>
      <c r="C154" s="4" t="s">
        <v>192</v>
      </c>
      <c r="D154" s="3" t="s">
        <v>140</v>
      </c>
      <c r="E154" s="4" t="s">
        <v>141</v>
      </c>
      <c r="F154" s="13">
        <f>SUM(F155:F158)</f>
        <v>1500000</v>
      </c>
      <c r="G154" s="6">
        <f>SUM(G155:G158)</f>
        <v>7855</v>
      </c>
      <c r="H154" s="6">
        <f t="shared" si="3"/>
        <v>1492145</v>
      </c>
      <c r="I154" s="6">
        <f>G154/F154*100</f>
        <v>0.52366666666666661</v>
      </c>
    </row>
    <row r="155" spans="1:9">
      <c r="A155" s="7"/>
      <c r="B155" s="7">
        <v>26</v>
      </c>
      <c r="C155" s="19" t="s">
        <v>192</v>
      </c>
      <c r="D155" s="7" t="s">
        <v>142</v>
      </c>
      <c r="E155" s="19" t="s">
        <v>143</v>
      </c>
      <c r="F155" s="10">
        <v>100000</v>
      </c>
      <c r="G155" s="10">
        <v>0</v>
      </c>
      <c r="H155" s="10">
        <f t="shared" si="3"/>
        <v>100000</v>
      </c>
      <c r="I155" s="10"/>
    </row>
    <row r="156" spans="1:9">
      <c r="A156" s="7"/>
      <c r="B156" s="7">
        <v>26</v>
      </c>
      <c r="C156" s="19" t="s">
        <v>192</v>
      </c>
      <c r="D156" s="7">
        <v>426210</v>
      </c>
      <c r="E156" s="19" t="s">
        <v>145</v>
      </c>
      <c r="F156" s="10">
        <v>800000</v>
      </c>
      <c r="G156" s="10">
        <v>0</v>
      </c>
      <c r="H156" s="10">
        <f t="shared" si="3"/>
        <v>800000</v>
      </c>
      <c r="I156" s="10"/>
    </row>
    <row r="157" spans="1:9">
      <c r="A157" s="7"/>
      <c r="B157" s="7">
        <v>26</v>
      </c>
      <c r="C157" s="19" t="s">
        <v>192</v>
      </c>
      <c r="D157" s="7">
        <v>426310</v>
      </c>
      <c r="E157" s="19" t="s">
        <v>147</v>
      </c>
      <c r="F157" s="10">
        <v>50000</v>
      </c>
      <c r="G157" s="10">
        <v>0</v>
      </c>
      <c r="H157" s="10">
        <f t="shared" si="3"/>
        <v>50000</v>
      </c>
      <c r="I157" s="10"/>
    </row>
    <row r="158" spans="1:9">
      <c r="A158" s="7"/>
      <c r="B158" s="7">
        <v>26</v>
      </c>
      <c r="C158" s="19" t="s">
        <v>192</v>
      </c>
      <c r="D158" s="7">
        <v>426990</v>
      </c>
      <c r="E158" s="19" t="s">
        <v>150</v>
      </c>
      <c r="F158" s="10">
        <v>550000</v>
      </c>
      <c r="G158" s="10">
        <v>7855</v>
      </c>
      <c r="H158" s="10">
        <f t="shared" si="3"/>
        <v>542145</v>
      </c>
      <c r="I158" s="10"/>
    </row>
    <row r="159" spans="1:9">
      <c r="A159" s="3" t="s">
        <v>6</v>
      </c>
      <c r="B159" s="3" t="s">
        <v>191</v>
      </c>
      <c r="C159" s="4" t="s">
        <v>192</v>
      </c>
      <c r="D159" s="3" t="s">
        <v>172</v>
      </c>
      <c r="E159" s="4" t="s">
        <v>173</v>
      </c>
      <c r="F159" s="13">
        <f>SUM(F160:F161)</f>
        <v>6000000</v>
      </c>
      <c r="G159" s="6">
        <f>SUM(G160:G161)</f>
        <v>0</v>
      </c>
      <c r="H159" s="6">
        <f t="shared" si="3"/>
        <v>6000000</v>
      </c>
      <c r="I159" s="6">
        <f>G159/F159*100</f>
        <v>0</v>
      </c>
    </row>
    <row r="160" spans="1:9">
      <c r="A160" s="15"/>
      <c r="B160" s="15">
        <v>26</v>
      </c>
      <c r="C160" s="8" t="s">
        <v>192</v>
      </c>
      <c r="D160" s="15">
        <v>485230</v>
      </c>
      <c r="E160" s="19" t="s">
        <v>175</v>
      </c>
      <c r="F160" s="17">
        <v>6000000</v>
      </c>
      <c r="G160" s="17">
        <v>0</v>
      </c>
      <c r="H160" s="17">
        <f t="shared" si="3"/>
        <v>6000000</v>
      </c>
      <c r="I160" s="17"/>
    </row>
    <row r="161" spans="1:9">
      <c r="A161" s="15"/>
      <c r="B161" s="15">
        <v>26</v>
      </c>
      <c r="C161" s="8" t="s">
        <v>192</v>
      </c>
      <c r="D161" s="15">
        <v>485710</v>
      </c>
      <c r="E161" s="19" t="s">
        <v>177</v>
      </c>
      <c r="F161" s="17">
        <v>0</v>
      </c>
      <c r="G161" s="17">
        <v>0</v>
      </c>
      <c r="H161" s="17">
        <f t="shared" si="3"/>
        <v>0</v>
      </c>
      <c r="I161" s="17"/>
    </row>
    <row r="162" spans="1:9">
      <c r="A162" s="3" t="s">
        <v>6</v>
      </c>
      <c r="B162" s="3" t="s">
        <v>198</v>
      </c>
      <c r="C162" s="4" t="s">
        <v>199</v>
      </c>
      <c r="D162" s="3">
        <v>420</v>
      </c>
      <c r="E162" s="4" t="s">
        <v>34</v>
      </c>
      <c r="F162" s="13">
        <f>SUM(F163)</f>
        <v>1000000</v>
      </c>
      <c r="G162" s="6">
        <f>G163</f>
        <v>0</v>
      </c>
      <c r="H162" s="6">
        <f t="shared" si="3"/>
        <v>1000000</v>
      </c>
      <c r="I162" s="6">
        <f>G162/F162*100</f>
        <v>0</v>
      </c>
    </row>
    <row r="163" spans="1:9">
      <c r="A163" s="7"/>
      <c r="B163" s="7">
        <v>27</v>
      </c>
      <c r="C163" s="19" t="s">
        <v>199</v>
      </c>
      <c r="D163" s="7">
        <v>420120</v>
      </c>
      <c r="E163" s="9" t="s">
        <v>36</v>
      </c>
      <c r="F163" s="10">
        <v>1000000</v>
      </c>
      <c r="G163" s="10">
        <v>0</v>
      </c>
      <c r="H163" s="10">
        <f t="shared" si="3"/>
        <v>1000000</v>
      </c>
      <c r="I163" s="10"/>
    </row>
    <row r="164" spans="1:9">
      <c r="A164" s="3" t="s">
        <v>6</v>
      </c>
      <c r="B164" s="3" t="s">
        <v>198</v>
      </c>
      <c r="C164" s="4" t="s">
        <v>199</v>
      </c>
      <c r="D164" s="3" t="s">
        <v>111</v>
      </c>
      <c r="E164" s="4" t="s">
        <v>112</v>
      </c>
      <c r="F164" s="13">
        <f>SUM(F165)</f>
        <v>8000000</v>
      </c>
      <c r="G164" s="6">
        <f>G165</f>
        <v>0</v>
      </c>
      <c r="H164" s="6">
        <f t="shared" si="3"/>
        <v>8000000</v>
      </c>
      <c r="I164" s="6">
        <f>G164/F164*100</f>
        <v>0</v>
      </c>
    </row>
    <row r="165" spans="1:9">
      <c r="A165" s="7"/>
      <c r="B165" s="7">
        <v>27</v>
      </c>
      <c r="C165" s="19" t="s">
        <v>199</v>
      </c>
      <c r="D165" s="7">
        <v>425990</v>
      </c>
      <c r="E165" s="19" t="s">
        <v>139</v>
      </c>
      <c r="F165" s="10">
        <v>8000000</v>
      </c>
      <c r="G165" s="10">
        <v>0</v>
      </c>
      <c r="H165" s="10">
        <f t="shared" si="3"/>
        <v>8000000</v>
      </c>
      <c r="I165" s="10"/>
    </row>
    <row r="166" spans="1:9">
      <c r="A166" s="3" t="s">
        <v>6</v>
      </c>
      <c r="B166" s="3" t="s">
        <v>198</v>
      </c>
      <c r="C166" s="4" t="s">
        <v>199</v>
      </c>
      <c r="D166" s="3">
        <v>426</v>
      </c>
      <c r="E166" s="4" t="s">
        <v>141</v>
      </c>
      <c r="F166" s="13">
        <f>SUM(F167)</f>
        <v>1000000</v>
      </c>
      <c r="G166" s="6">
        <v>0</v>
      </c>
      <c r="H166" s="6">
        <f t="shared" si="3"/>
        <v>1000000</v>
      </c>
      <c r="I166" s="6">
        <f>G166/F166*100</f>
        <v>0</v>
      </c>
    </row>
    <row r="167" spans="1:9">
      <c r="A167" s="27"/>
      <c r="B167" s="15">
        <v>27</v>
      </c>
      <c r="C167" s="8" t="s">
        <v>199</v>
      </c>
      <c r="D167" s="15">
        <v>426990</v>
      </c>
      <c r="E167" s="19" t="s">
        <v>150</v>
      </c>
      <c r="F167" s="17">
        <v>1000000</v>
      </c>
      <c r="G167" s="17">
        <v>0</v>
      </c>
      <c r="H167" s="17">
        <f t="shared" si="3"/>
        <v>1000000</v>
      </c>
      <c r="I167" s="33"/>
    </row>
    <row r="168" spans="1:9">
      <c r="A168" s="3">
        <v>630</v>
      </c>
      <c r="B168" s="3">
        <v>29</v>
      </c>
      <c r="C168" s="4" t="s">
        <v>206</v>
      </c>
      <c r="D168" s="3">
        <v>423</v>
      </c>
      <c r="E168" s="4" t="s">
        <v>74</v>
      </c>
      <c r="F168" s="13">
        <f>SUM(F169)</f>
        <v>500000</v>
      </c>
      <c r="G168" s="6">
        <f>SUM(G169)</f>
        <v>0</v>
      </c>
      <c r="H168" s="6">
        <f>SUM(F168-G168)</f>
        <v>500000</v>
      </c>
      <c r="I168" s="6"/>
    </row>
    <row r="169" spans="1:9">
      <c r="A169" s="27"/>
      <c r="B169" s="15">
        <v>29</v>
      </c>
      <c r="C169" s="8" t="s">
        <v>206</v>
      </c>
      <c r="D169" s="15">
        <v>423990</v>
      </c>
      <c r="E169" s="19" t="s">
        <v>94</v>
      </c>
      <c r="F169" s="17">
        <v>500000</v>
      </c>
      <c r="G169" s="17">
        <v>0</v>
      </c>
      <c r="H169" s="17">
        <f>F169-G169</f>
        <v>500000</v>
      </c>
      <c r="I169" s="33"/>
    </row>
    <row r="170" spans="1:9">
      <c r="A170" s="3">
        <v>630</v>
      </c>
      <c r="B170" s="3">
        <v>29</v>
      </c>
      <c r="C170" s="4" t="s">
        <v>206</v>
      </c>
      <c r="D170" s="3">
        <v>424</v>
      </c>
      <c r="E170" s="4" t="s">
        <v>207</v>
      </c>
      <c r="F170" s="13">
        <f>SUM(F171:F172)</f>
        <v>1000000</v>
      </c>
      <c r="G170" s="6">
        <f>SUM(G171:G172)</f>
        <v>0</v>
      </c>
      <c r="H170" s="6">
        <f>SUM(F170-G170)</f>
        <v>1000000</v>
      </c>
      <c r="I170" s="6"/>
    </row>
    <row r="171" spans="1:9" ht="20">
      <c r="A171" s="27"/>
      <c r="B171" s="15">
        <v>29</v>
      </c>
      <c r="C171" s="8" t="s">
        <v>206</v>
      </c>
      <c r="D171" s="15">
        <v>424420</v>
      </c>
      <c r="E171" s="8" t="s">
        <v>194</v>
      </c>
      <c r="F171" s="17">
        <v>500000</v>
      </c>
      <c r="G171" s="17">
        <v>0</v>
      </c>
      <c r="H171" s="17">
        <f t="shared" ref="H171:H180" si="4">F171-G171</f>
        <v>500000</v>
      </c>
      <c r="I171" s="33"/>
    </row>
    <row r="172" spans="1:9">
      <c r="A172" s="27"/>
      <c r="B172" s="15">
        <v>29</v>
      </c>
      <c r="C172" s="8" t="s">
        <v>206</v>
      </c>
      <c r="D172" s="15">
        <v>424440</v>
      </c>
      <c r="E172" s="8" t="s">
        <v>189</v>
      </c>
      <c r="F172" s="17">
        <v>500000</v>
      </c>
      <c r="G172" s="17">
        <v>0</v>
      </c>
      <c r="H172" s="17">
        <f t="shared" si="4"/>
        <v>500000</v>
      </c>
      <c r="I172" s="33"/>
    </row>
    <row r="173" spans="1:9">
      <c r="A173" s="3">
        <v>630</v>
      </c>
      <c r="B173" s="3">
        <v>29</v>
      </c>
      <c r="C173" s="4" t="s">
        <v>206</v>
      </c>
      <c r="D173" s="3">
        <v>425</v>
      </c>
      <c r="E173" s="4" t="s">
        <v>112</v>
      </c>
      <c r="F173" s="13">
        <f>SUM(F174)</f>
        <v>1500000</v>
      </c>
      <c r="G173" s="6">
        <f>SUM(G174)</f>
        <v>0</v>
      </c>
      <c r="H173" s="6">
        <f t="shared" si="4"/>
        <v>1500000</v>
      </c>
      <c r="I173" s="6"/>
    </row>
    <row r="174" spans="1:9">
      <c r="A174" s="27"/>
      <c r="B174" s="15">
        <v>29</v>
      </c>
      <c r="C174" s="8" t="s">
        <v>206</v>
      </c>
      <c r="D174" s="15">
        <v>425990</v>
      </c>
      <c r="E174" s="8" t="s">
        <v>139</v>
      </c>
      <c r="F174" s="17">
        <v>1500000</v>
      </c>
      <c r="G174" s="17">
        <v>0</v>
      </c>
      <c r="H174" s="17">
        <f t="shared" si="4"/>
        <v>1500000</v>
      </c>
      <c r="I174" s="33"/>
    </row>
    <row r="175" spans="1:9">
      <c r="A175" s="3">
        <v>630</v>
      </c>
      <c r="B175" s="3">
        <v>29</v>
      </c>
      <c r="C175" s="4" t="s">
        <v>206</v>
      </c>
      <c r="D175" s="3">
        <v>426</v>
      </c>
      <c r="E175" s="4" t="s">
        <v>141</v>
      </c>
      <c r="F175" s="13">
        <f>SUM(F176)</f>
        <v>500000</v>
      </c>
      <c r="G175" s="6">
        <f>SUM(G176)</f>
        <v>0</v>
      </c>
      <c r="H175" s="6">
        <f t="shared" si="4"/>
        <v>500000</v>
      </c>
      <c r="I175" s="6"/>
    </row>
    <row r="176" spans="1:9">
      <c r="A176" s="27"/>
      <c r="B176" s="15">
        <v>29</v>
      </c>
      <c r="C176" s="8" t="s">
        <v>206</v>
      </c>
      <c r="D176" s="15">
        <v>426990</v>
      </c>
      <c r="E176" s="19" t="s">
        <v>150</v>
      </c>
      <c r="F176" s="17">
        <v>500000</v>
      </c>
      <c r="G176" s="17">
        <v>0</v>
      </c>
      <c r="H176" s="17">
        <f t="shared" si="4"/>
        <v>500000</v>
      </c>
      <c r="I176" s="33"/>
    </row>
    <row r="177" spans="1:9">
      <c r="A177" s="3">
        <v>630</v>
      </c>
      <c r="B177" s="3">
        <v>29</v>
      </c>
      <c r="C177" s="4" t="s">
        <v>206</v>
      </c>
      <c r="D177" s="3">
        <v>480</v>
      </c>
      <c r="E177" s="4" t="s">
        <v>161</v>
      </c>
      <c r="F177" s="13">
        <f>SUM(F178:F179)</f>
        <v>19000000</v>
      </c>
      <c r="G177" s="6">
        <f>SUM(G178:G179)</f>
        <v>0</v>
      </c>
      <c r="H177" s="6">
        <f t="shared" si="4"/>
        <v>19000000</v>
      </c>
      <c r="I177" s="6"/>
    </row>
    <row r="178" spans="1:9">
      <c r="A178" s="27"/>
      <c r="B178" s="15">
        <v>29</v>
      </c>
      <c r="C178" s="8" t="s">
        <v>206</v>
      </c>
      <c r="D178" s="15">
        <v>480140</v>
      </c>
      <c r="E178" s="19" t="s">
        <v>162</v>
      </c>
      <c r="F178" s="17">
        <v>18000000</v>
      </c>
      <c r="G178" s="17">
        <v>0</v>
      </c>
      <c r="H178" s="17">
        <f t="shared" si="4"/>
        <v>18000000</v>
      </c>
      <c r="I178" s="33"/>
    </row>
    <row r="179" spans="1:9">
      <c r="A179" s="27"/>
      <c r="B179" s="15">
        <v>29</v>
      </c>
      <c r="C179" s="8" t="s">
        <v>206</v>
      </c>
      <c r="D179" s="15">
        <v>480190</v>
      </c>
      <c r="E179" s="19" t="s">
        <v>166</v>
      </c>
      <c r="F179" s="17">
        <v>1000000</v>
      </c>
      <c r="G179" s="17">
        <v>0</v>
      </c>
      <c r="H179" s="17">
        <f t="shared" si="4"/>
        <v>1000000</v>
      </c>
      <c r="I179" s="33"/>
    </row>
    <row r="180" spans="1:9">
      <c r="A180" s="3">
        <v>630</v>
      </c>
      <c r="B180" s="3">
        <v>29</v>
      </c>
      <c r="C180" s="4" t="s">
        <v>206</v>
      </c>
      <c r="D180" s="3">
        <v>482</v>
      </c>
      <c r="E180" s="4" t="s">
        <v>216</v>
      </c>
      <c r="F180" s="13">
        <f>SUM(F181:F183)</f>
        <v>100000000</v>
      </c>
      <c r="G180" s="6">
        <f>SUM(G181:G183)</f>
        <v>0</v>
      </c>
      <c r="H180" s="6">
        <f t="shared" si="4"/>
        <v>100000000</v>
      </c>
      <c r="I180" s="6"/>
    </row>
    <row r="181" spans="1:9" ht="20">
      <c r="A181" s="27"/>
      <c r="B181" s="15">
        <v>29</v>
      </c>
      <c r="C181" s="8" t="s">
        <v>206</v>
      </c>
      <c r="D181" s="15">
        <v>482910</v>
      </c>
      <c r="E181" s="8" t="s">
        <v>218</v>
      </c>
      <c r="F181" s="17">
        <v>10000000</v>
      </c>
      <c r="G181" s="17">
        <v>0</v>
      </c>
      <c r="H181" s="17">
        <f>F181-G181</f>
        <v>10000000</v>
      </c>
      <c r="I181" s="33"/>
    </row>
    <row r="182" spans="1:9">
      <c r="A182" s="27"/>
      <c r="B182" s="15">
        <v>29</v>
      </c>
      <c r="C182" s="8" t="s">
        <v>206</v>
      </c>
      <c r="D182" s="15">
        <v>482920</v>
      </c>
      <c r="E182" s="19" t="s">
        <v>208</v>
      </c>
      <c r="F182" s="17">
        <v>80000000</v>
      </c>
      <c r="G182" s="17">
        <v>0</v>
      </c>
      <c r="H182" s="17">
        <f>F182-G182</f>
        <v>80000000</v>
      </c>
      <c r="I182" s="33"/>
    </row>
    <row r="183" spans="1:9">
      <c r="A183" s="27"/>
      <c r="B183" s="15">
        <v>29</v>
      </c>
      <c r="C183" s="8" t="s">
        <v>206</v>
      </c>
      <c r="D183" s="15">
        <v>482940</v>
      </c>
      <c r="E183" s="46" t="s">
        <v>219</v>
      </c>
      <c r="F183" s="17">
        <v>10000000</v>
      </c>
      <c r="G183" s="17">
        <v>0</v>
      </c>
      <c r="H183" s="17">
        <f>F183-G183</f>
        <v>10000000</v>
      </c>
      <c r="I183" s="33"/>
    </row>
    <row r="184" spans="1:9" ht="21">
      <c r="A184" s="3">
        <v>785</v>
      </c>
      <c r="B184" s="3">
        <v>28</v>
      </c>
      <c r="C184" s="4" t="s">
        <v>200</v>
      </c>
      <c r="D184" s="3">
        <v>420</v>
      </c>
      <c r="E184" s="4" t="s">
        <v>34</v>
      </c>
      <c r="F184" s="13">
        <f>SUM(F185:F189)</f>
        <v>900000</v>
      </c>
      <c r="G184" s="6">
        <f>SUM(G185:G189)</f>
        <v>0</v>
      </c>
      <c r="H184" s="6">
        <f t="shared" si="3"/>
        <v>900000</v>
      </c>
      <c r="I184" s="6">
        <f>G184/F184*100</f>
        <v>0</v>
      </c>
    </row>
    <row r="185" spans="1:9" ht="20">
      <c r="A185" s="7"/>
      <c r="B185" s="7">
        <v>28</v>
      </c>
      <c r="C185" s="19" t="s">
        <v>200</v>
      </c>
      <c r="D185" s="7">
        <v>420130</v>
      </c>
      <c r="E185" s="9" t="s">
        <v>38</v>
      </c>
      <c r="F185" s="10">
        <v>870000</v>
      </c>
      <c r="G185" s="10">
        <v>0</v>
      </c>
      <c r="H185" s="10">
        <f t="shared" si="3"/>
        <v>870000</v>
      </c>
      <c r="I185" s="10"/>
    </row>
    <row r="186" spans="1:9" ht="20">
      <c r="A186" s="7"/>
      <c r="B186" s="7">
        <v>28</v>
      </c>
      <c r="C186" s="19" t="s">
        <v>200</v>
      </c>
      <c r="D186" s="7" t="s">
        <v>40</v>
      </c>
      <c r="E186" s="9" t="s">
        <v>41</v>
      </c>
      <c r="F186" s="10">
        <v>5000</v>
      </c>
      <c r="G186" s="10">
        <v>0</v>
      </c>
      <c r="H186" s="10">
        <f t="shared" si="3"/>
        <v>5000</v>
      </c>
      <c r="I186" s="10"/>
    </row>
    <row r="187" spans="1:9" ht="20">
      <c r="A187" s="7"/>
      <c r="B187" s="7">
        <v>28</v>
      </c>
      <c r="C187" s="19" t="s">
        <v>200</v>
      </c>
      <c r="D187" s="7" t="s">
        <v>42</v>
      </c>
      <c r="E187" s="9" t="s">
        <v>43</v>
      </c>
      <c r="F187" s="10">
        <v>10000</v>
      </c>
      <c r="G187" s="10">
        <v>0</v>
      </c>
      <c r="H187" s="10">
        <f t="shared" si="3"/>
        <v>10000</v>
      </c>
      <c r="I187" s="10"/>
    </row>
    <row r="188" spans="1:9" ht="20">
      <c r="A188" s="7"/>
      <c r="B188" s="7">
        <v>28</v>
      </c>
      <c r="C188" s="19" t="s">
        <v>200</v>
      </c>
      <c r="D188" s="7" t="s">
        <v>44</v>
      </c>
      <c r="E188" s="9" t="s">
        <v>45</v>
      </c>
      <c r="F188" s="10">
        <v>15000</v>
      </c>
      <c r="G188" s="10">
        <v>0</v>
      </c>
      <c r="H188" s="10">
        <f t="shared" si="3"/>
        <v>15000</v>
      </c>
      <c r="I188" s="10"/>
    </row>
    <row r="189" spans="1:9" ht="20">
      <c r="A189" s="7"/>
      <c r="B189" s="7">
        <v>28</v>
      </c>
      <c r="C189" s="19" t="s">
        <v>200</v>
      </c>
      <c r="D189" s="7">
        <v>420240</v>
      </c>
      <c r="E189" s="9" t="s">
        <v>47</v>
      </c>
      <c r="F189" s="10">
        <v>0</v>
      </c>
      <c r="G189" s="10">
        <v>0</v>
      </c>
      <c r="H189" s="10">
        <f t="shared" si="3"/>
        <v>0</v>
      </c>
      <c r="I189" s="10"/>
    </row>
    <row r="190" spans="1:9" ht="21">
      <c r="A190" s="3">
        <v>785</v>
      </c>
      <c r="B190" s="3">
        <v>28</v>
      </c>
      <c r="C190" s="4" t="s">
        <v>200</v>
      </c>
      <c r="D190" s="3">
        <v>424</v>
      </c>
      <c r="E190" s="4" t="s">
        <v>96</v>
      </c>
      <c r="F190" s="13">
        <f>SUM(F191)</f>
        <v>250000</v>
      </c>
      <c r="G190" s="6">
        <f>SUM(G191)</f>
        <v>0</v>
      </c>
      <c r="H190" s="6">
        <f t="shared" si="3"/>
        <v>250000</v>
      </c>
      <c r="I190" s="6">
        <f>G190/F190*100</f>
        <v>0</v>
      </c>
    </row>
    <row r="191" spans="1:9" ht="20">
      <c r="A191" s="27"/>
      <c r="B191" s="15">
        <v>28</v>
      </c>
      <c r="C191" s="19" t="s">
        <v>200</v>
      </c>
      <c r="D191" s="15">
        <v>424420</v>
      </c>
      <c r="E191" s="8" t="s">
        <v>194</v>
      </c>
      <c r="F191" s="17">
        <v>250000</v>
      </c>
      <c r="G191" s="17">
        <v>0</v>
      </c>
      <c r="H191" s="17">
        <f>F191-G191</f>
        <v>250000</v>
      </c>
      <c r="I191" s="33"/>
    </row>
    <row r="192" spans="1:9" ht="21">
      <c r="A192" s="3" t="s">
        <v>201</v>
      </c>
      <c r="B192" s="3">
        <v>28</v>
      </c>
      <c r="C192" s="4" t="s">
        <v>200</v>
      </c>
      <c r="D192" s="3" t="s">
        <v>111</v>
      </c>
      <c r="E192" s="4" t="s">
        <v>112</v>
      </c>
      <c r="F192" s="13">
        <f>SUM(F193:F194)</f>
        <v>1350000</v>
      </c>
      <c r="G192" s="6">
        <f>SUM(G193:G194)</f>
        <v>0</v>
      </c>
      <c r="H192" s="6">
        <f t="shared" si="3"/>
        <v>1350000</v>
      </c>
      <c r="I192" s="6">
        <f>G192/F192*100</f>
        <v>0</v>
      </c>
    </row>
    <row r="193" spans="1:9" ht="20">
      <c r="A193" s="15"/>
      <c r="B193" s="27">
        <v>28</v>
      </c>
      <c r="C193" s="8" t="s">
        <v>200</v>
      </c>
      <c r="D193" s="7">
        <v>425130</v>
      </c>
      <c r="E193" s="37" t="s">
        <v>113</v>
      </c>
      <c r="F193" s="17">
        <v>550000</v>
      </c>
      <c r="G193" s="17">
        <v>0</v>
      </c>
      <c r="H193" s="17">
        <f t="shared" si="3"/>
        <v>550000</v>
      </c>
      <c r="I193" s="17"/>
    </row>
    <row r="194" spans="1:9" ht="20">
      <c r="A194" s="15"/>
      <c r="B194" s="15">
        <v>28</v>
      </c>
      <c r="C194" s="8" t="s">
        <v>200</v>
      </c>
      <c r="D194" s="7">
        <v>425990</v>
      </c>
      <c r="E194" s="19" t="s">
        <v>139</v>
      </c>
      <c r="F194" s="17">
        <v>800000</v>
      </c>
      <c r="G194" s="17">
        <v>0</v>
      </c>
      <c r="H194" s="17">
        <f t="shared" si="3"/>
        <v>800000</v>
      </c>
      <c r="I194" s="17"/>
    </row>
    <row r="195" spans="1:9" ht="21">
      <c r="A195" s="3">
        <v>785</v>
      </c>
      <c r="B195" s="3">
        <v>28</v>
      </c>
      <c r="C195" s="4" t="s">
        <v>200</v>
      </c>
      <c r="D195" s="3">
        <v>426</v>
      </c>
      <c r="E195" s="4" t="s">
        <v>141</v>
      </c>
      <c r="F195" s="13">
        <f>SUM(F196:F197)</f>
        <v>700000</v>
      </c>
      <c r="G195" s="6">
        <f>SUM(G196:G197)</f>
        <v>0</v>
      </c>
      <c r="H195" s="6">
        <f t="shared" si="3"/>
        <v>700000</v>
      </c>
      <c r="I195" s="6">
        <f>G195/F195*100</f>
        <v>0</v>
      </c>
    </row>
    <row r="196" spans="1:9" ht="20">
      <c r="A196" s="27"/>
      <c r="B196" s="15">
        <v>28</v>
      </c>
      <c r="C196" s="8" t="s">
        <v>200</v>
      </c>
      <c r="D196" s="15">
        <v>426210</v>
      </c>
      <c r="E196" s="8" t="s">
        <v>202</v>
      </c>
      <c r="F196" s="17">
        <v>500000</v>
      </c>
      <c r="G196" s="17">
        <v>0</v>
      </c>
      <c r="H196" s="17">
        <f t="shared" si="3"/>
        <v>500000</v>
      </c>
      <c r="I196" s="33"/>
    </row>
    <row r="197" spans="1:9" ht="20">
      <c r="A197" s="15"/>
      <c r="B197" s="15">
        <v>28</v>
      </c>
      <c r="C197" s="8" t="s">
        <v>200</v>
      </c>
      <c r="D197" s="7">
        <v>426990</v>
      </c>
      <c r="E197" s="19" t="s">
        <v>150</v>
      </c>
      <c r="F197" s="17">
        <v>200000</v>
      </c>
      <c r="G197" s="17">
        <v>0</v>
      </c>
      <c r="H197" s="17">
        <f t="shared" si="3"/>
        <v>200000</v>
      </c>
      <c r="I197" s="17"/>
    </row>
    <row r="198" spans="1:9" ht="21">
      <c r="A198" s="3">
        <v>785</v>
      </c>
      <c r="B198" s="3">
        <v>28</v>
      </c>
      <c r="C198" s="4" t="s">
        <v>200</v>
      </c>
      <c r="D198" s="3">
        <v>480</v>
      </c>
      <c r="E198" s="4" t="s">
        <v>161</v>
      </c>
      <c r="F198" s="13">
        <f>SUM(F199)</f>
        <v>11300000</v>
      </c>
      <c r="G198" s="6">
        <f>SUM(G199)</f>
        <v>0</v>
      </c>
      <c r="H198" s="6">
        <f t="shared" si="3"/>
        <v>11300000</v>
      </c>
      <c r="I198" s="6">
        <f>G198/F198*100</f>
        <v>0</v>
      </c>
    </row>
    <row r="199" spans="1:9" ht="20">
      <c r="A199" s="7"/>
      <c r="B199" s="15">
        <v>28</v>
      </c>
      <c r="C199" s="8" t="s">
        <v>200</v>
      </c>
      <c r="D199" s="7">
        <v>480140</v>
      </c>
      <c r="E199" s="8" t="s">
        <v>190</v>
      </c>
      <c r="F199" s="10">
        <v>11300000</v>
      </c>
      <c r="G199" s="10">
        <v>0</v>
      </c>
      <c r="H199" s="10">
        <f t="shared" si="3"/>
        <v>11300000</v>
      </c>
      <c r="I199" s="10"/>
    </row>
    <row r="200" spans="1:9" ht="21">
      <c r="A200" s="3">
        <v>785</v>
      </c>
      <c r="B200" s="3">
        <v>28</v>
      </c>
      <c r="C200" s="4" t="s">
        <v>200</v>
      </c>
      <c r="D200" s="3">
        <v>481</v>
      </c>
      <c r="E200" s="4" t="s">
        <v>184</v>
      </c>
      <c r="F200" s="47">
        <f>SUM(F201)</f>
        <v>300000</v>
      </c>
      <c r="G200" s="32">
        <v>0</v>
      </c>
      <c r="H200" s="32">
        <f>F200-G200</f>
        <v>300000</v>
      </c>
      <c r="I200" s="32"/>
    </row>
    <row r="201" spans="1:9" ht="20">
      <c r="A201" s="27"/>
      <c r="B201" s="15">
        <v>22</v>
      </c>
      <c r="C201" s="8" t="s">
        <v>182</v>
      </c>
      <c r="D201" s="15">
        <v>481210</v>
      </c>
      <c r="E201" s="8" t="s">
        <v>220</v>
      </c>
      <c r="F201" s="10">
        <v>300000</v>
      </c>
      <c r="G201" s="10">
        <v>0</v>
      </c>
      <c r="H201" s="10">
        <f>F201-G201</f>
        <v>300000</v>
      </c>
      <c r="I201" s="10"/>
    </row>
    <row r="202" spans="1:9" ht="21">
      <c r="A202" s="3" t="s">
        <v>201</v>
      </c>
      <c r="B202" s="3">
        <v>28</v>
      </c>
      <c r="C202" s="4" t="s">
        <v>200</v>
      </c>
      <c r="D202" s="3">
        <v>485</v>
      </c>
      <c r="E202" s="4" t="s">
        <v>173</v>
      </c>
      <c r="F202" s="13">
        <f>SUM(F203)</f>
        <v>6700000</v>
      </c>
      <c r="G202" s="6">
        <f>G203</f>
        <v>0</v>
      </c>
      <c r="H202" s="6">
        <f t="shared" si="3"/>
        <v>6700000</v>
      </c>
      <c r="I202" s="6">
        <f>G202/F202*100</f>
        <v>0</v>
      </c>
    </row>
    <row r="203" spans="1:9" ht="20">
      <c r="A203" s="7"/>
      <c r="B203" s="15">
        <v>28</v>
      </c>
      <c r="C203" s="8" t="s">
        <v>200</v>
      </c>
      <c r="D203" s="7">
        <v>485230</v>
      </c>
      <c r="E203" s="19" t="s">
        <v>175</v>
      </c>
      <c r="F203" s="10">
        <v>6700000</v>
      </c>
      <c r="G203" s="10">
        <v>0</v>
      </c>
      <c r="H203" s="10">
        <f t="shared" si="3"/>
        <v>6700000</v>
      </c>
      <c r="I203" s="10"/>
    </row>
    <row r="204" spans="1:9">
      <c r="A204" s="61" t="s">
        <v>203</v>
      </c>
      <c r="B204" s="62"/>
      <c r="C204" s="62"/>
      <c r="D204" s="62"/>
      <c r="E204" s="63"/>
      <c r="F204" s="38">
        <f>SUM(F4,F10,F15,F18,F26,F39,F53,F61,F78,F84,F86,F90,F96,F99,F103,F105,F107,F110,F112,F115,F118,F120,F123,F126,F128,F131,F133,F135,F143,F146,F154,F159,F162,F164,F166,F168,F170,F173,F175,F177,F180)</f>
        <v>1192900000</v>
      </c>
      <c r="G204" s="38">
        <f>SUM(G4,G10,G15,G18,G26,G39,G53,G61,G78,G84,G86,G90,G96,G99,G103,G105,G107,G110,G112,G115,G118,G120,G123,G126,G128,G131,G133,G135,G143,G146,G154,G159,G162,G164,G166,G168,G170,G173,G175,G177,G180)</f>
        <v>108433605</v>
      </c>
      <c r="H204" s="38">
        <f t="shared" si="3"/>
        <v>1084466395</v>
      </c>
      <c r="I204" s="38">
        <f>G204/F204*100</f>
        <v>9.089915751529885</v>
      </c>
    </row>
    <row r="205" spans="1:9">
      <c r="A205" s="61" t="s">
        <v>204</v>
      </c>
      <c r="B205" s="62"/>
      <c r="C205" s="62"/>
      <c r="D205" s="62"/>
      <c r="E205" s="63"/>
      <c r="F205" s="38">
        <f>SUM(F184,F190,F192,F195,F198,F200,F202)</f>
        <v>21500000</v>
      </c>
      <c r="G205" s="38">
        <f>SUM(G184,G190,G192,G195,G198,G200,G202)</f>
        <v>0</v>
      </c>
      <c r="H205" s="38">
        <f t="shared" si="3"/>
        <v>21500000</v>
      </c>
      <c r="I205" s="38">
        <f>G205/F205*100</f>
        <v>0</v>
      </c>
    </row>
    <row r="206" spans="1:9">
      <c r="A206" s="61" t="s">
        <v>205</v>
      </c>
      <c r="B206" s="62"/>
      <c r="C206" s="62"/>
      <c r="D206" s="62"/>
      <c r="E206" s="63"/>
      <c r="F206" s="38">
        <f>SUM(F204:F205)</f>
        <v>1214400000</v>
      </c>
      <c r="G206" s="38">
        <f>SUM(G204:G205)</f>
        <v>108433605</v>
      </c>
      <c r="H206" s="38">
        <f t="shared" si="3"/>
        <v>1105966395</v>
      </c>
      <c r="I206" s="38">
        <f>G206/F206*100</f>
        <v>8.928985918972332</v>
      </c>
    </row>
  </sheetData>
  <protectedRanges>
    <protectedRange sqref="G104 G106 G108:G111 G113:G114 G116:G117 G119 G122 G125 G127 G136:G142 G144:G145 G147:G153 G155:G158 G160:G161 G163 G165 G185:G189 G197 G203 G199:G201 G193:G194" name="Range7"/>
    <protectedRange sqref="G54:G60 G62:G77 G79:G83 G85 G87:G89 G91:G95 G97:G98 G100:G102" name="Range6"/>
    <protectedRange sqref="G5:G9 G11:G14 G16:G17 G19:G25 G37:G38 G40:G52" name="Range5"/>
    <protectedRange sqref="F104 F106 F113:F114 F116:F117 F119 F122 F125 F127 F136:F142 F144:F145 F147:F153 F155:F158 F160:F161 F163 F165 F197 F203 F199:F201 F108:F111" name="Range4"/>
    <protectedRange sqref="F54:F60 F62:F77 F79:F83 F85 F87:F89 F91:F95 F97:F98 F100:F102" name="Range3"/>
    <protectedRange sqref="F5:F9 F11:F14 F16:F17 F19:F25 F27:F38 F40:F52" name="Range2"/>
    <protectedRange sqref="A1" name="Range1"/>
    <protectedRange sqref="F185:F189" name="Range4_1"/>
    <protectedRange sqref="F193:F194" name="Range4_2"/>
  </protectedRanges>
  <mergeCells count="6">
    <mergeCell ref="A206:E206"/>
    <mergeCell ref="A1:I2"/>
    <mergeCell ref="B3:C3"/>
    <mergeCell ref="D3:E3"/>
    <mergeCell ref="A204:E204"/>
    <mergeCell ref="A205:E205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>
      <selection activeCell="E43" sqref="E43"/>
    </sheetView>
  </sheetViews>
  <sheetFormatPr defaultColWidth="9" defaultRowHeight="14"/>
  <cols>
    <col min="1" max="1" width="7" style="1" customWidth="1"/>
    <col min="2" max="2" width="7.453125" style="1" customWidth="1"/>
    <col min="3" max="3" width="27.7265625" style="1" customWidth="1"/>
    <col min="4" max="4" width="11.1796875" style="1" customWidth="1"/>
    <col min="5" max="5" width="38.453125" style="1" customWidth="1"/>
    <col min="6" max="6" width="18.453125" style="1" customWidth="1"/>
    <col min="7" max="7" width="13.7265625" style="1" customWidth="1"/>
    <col min="8" max="8" width="12.453125" style="1" customWidth="1"/>
    <col min="9" max="9" width="9.7265625" style="1" customWidth="1"/>
    <col min="10" max="16384" width="9" style="1"/>
  </cols>
  <sheetData>
    <row r="1" spans="1:6">
      <c r="A1" s="67" t="s">
        <v>217</v>
      </c>
      <c r="B1" s="67"/>
      <c r="C1" s="67"/>
      <c r="D1" s="67"/>
      <c r="E1" s="67"/>
      <c r="F1" s="67"/>
    </row>
    <row r="2" spans="1:6">
      <c r="A2" s="40" t="s">
        <v>209</v>
      </c>
      <c r="B2" s="68" t="s">
        <v>0</v>
      </c>
      <c r="C2" s="69"/>
      <c r="D2" s="68" t="s">
        <v>1</v>
      </c>
      <c r="E2" s="69"/>
      <c r="F2" s="40" t="s">
        <v>2</v>
      </c>
    </row>
    <row r="3" spans="1:6" ht="20">
      <c r="A3" s="15" t="s">
        <v>6</v>
      </c>
      <c r="B3" s="7" t="s">
        <v>7</v>
      </c>
      <c r="C3" s="8" t="s">
        <v>8</v>
      </c>
      <c r="D3" s="7" t="s">
        <v>9</v>
      </c>
      <c r="E3" s="19" t="s">
        <v>10</v>
      </c>
      <c r="F3" s="43">
        <f>ПОСТАВКА!F4</f>
        <v>481800000</v>
      </c>
    </row>
    <row r="4" spans="1:6" ht="20">
      <c r="A4" s="15" t="s">
        <v>6</v>
      </c>
      <c r="B4" s="7" t="s">
        <v>7</v>
      </c>
      <c r="C4" s="8" t="s">
        <v>8</v>
      </c>
      <c r="D4" s="7" t="s">
        <v>20</v>
      </c>
      <c r="E4" s="19" t="s">
        <v>210</v>
      </c>
      <c r="F4" s="43">
        <f>ПОСТАВКА!F10</f>
        <v>187500000</v>
      </c>
    </row>
    <row r="5" spans="1:6" ht="20">
      <c r="A5" s="15">
        <v>630</v>
      </c>
      <c r="B5" s="7" t="s">
        <v>7</v>
      </c>
      <c r="C5" s="8" t="s">
        <v>8</v>
      </c>
      <c r="D5" s="7" t="s">
        <v>211</v>
      </c>
      <c r="E5" s="19" t="s">
        <v>30</v>
      </c>
      <c r="F5" s="43">
        <f>ПОСТАВКА!F15</f>
        <v>8000000</v>
      </c>
    </row>
    <row r="6" spans="1:6" ht="20">
      <c r="A6" s="15" t="s">
        <v>6</v>
      </c>
      <c r="B6" s="7" t="s">
        <v>7</v>
      </c>
      <c r="C6" s="8" t="s">
        <v>8</v>
      </c>
      <c r="D6" s="7" t="s">
        <v>33</v>
      </c>
      <c r="E6" s="19" t="s">
        <v>34</v>
      </c>
      <c r="F6" s="43">
        <f>ПОСТАВКА!F18</f>
        <v>45000000</v>
      </c>
    </row>
    <row r="7" spans="1:6" ht="20">
      <c r="A7" s="15" t="s">
        <v>6</v>
      </c>
      <c r="B7" s="7" t="s">
        <v>7</v>
      </c>
      <c r="C7" s="8" t="s">
        <v>8</v>
      </c>
      <c r="D7" s="7" t="s">
        <v>212</v>
      </c>
      <c r="E7" s="19" t="s">
        <v>48</v>
      </c>
      <c r="F7" s="43">
        <f>ПОСТАВКА!F26</f>
        <v>50000000</v>
      </c>
    </row>
    <row r="8" spans="1:6" ht="20">
      <c r="A8" s="15" t="s">
        <v>6</v>
      </c>
      <c r="B8" s="7" t="s">
        <v>7</v>
      </c>
      <c r="C8" s="8" t="s">
        <v>8</v>
      </c>
      <c r="D8" s="7" t="s">
        <v>73</v>
      </c>
      <c r="E8" s="19" t="s">
        <v>74</v>
      </c>
      <c r="F8" s="43">
        <f>ПОСТАВКА!F39</f>
        <v>15000000</v>
      </c>
    </row>
    <row r="9" spans="1:6" ht="20">
      <c r="A9" s="15" t="s">
        <v>6</v>
      </c>
      <c r="B9" s="7" t="s">
        <v>7</v>
      </c>
      <c r="C9" s="8" t="s">
        <v>8</v>
      </c>
      <c r="D9" s="7" t="s">
        <v>95</v>
      </c>
      <c r="E9" s="19" t="s">
        <v>96</v>
      </c>
      <c r="F9" s="43">
        <f>ПОСТАВКА!F53</f>
        <v>30000000</v>
      </c>
    </row>
    <row r="10" spans="1:6" ht="20">
      <c r="A10" s="15" t="s">
        <v>6</v>
      </c>
      <c r="B10" s="7" t="s">
        <v>7</v>
      </c>
      <c r="C10" s="8" t="s">
        <v>8</v>
      </c>
      <c r="D10" s="7" t="s">
        <v>111</v>
      </c>
      <c r="E10" s="19" t="s">
        <v>112</v>
      </c>
      <c r="F10" s="43">
        <f>ПОСТАВКА!F61</f>
        <v>13500000</v>
      </c>
    </row>
    <row r="11" spans="1:6" ht="20">
      <c r="A11" s="15" t="s">
        <v>6</v>
      </c>
      <c r="B11" s="7" t="s">
        <v>7</v>
      </c>
      <c r="C11" s="8" t="s">
        <v>8</v>
      </c>
      <c r="D11" s="7" t="s">
        <v>140</v>
      </c>
      <c r="E11" s="19" t="s">
        <v>141</v>
      </c>
      <c r="F11" s="43">
        <f>ПОСТАВКА!F78</f>
        <v>25000000</v>
      </c>
    </row>
    <row r="12" spans="1:6" ht="20">
      <c r="A12" s="15" t="s">
        <v>6</v>
      </c>
      <c r="B12" s="7" t="s">
        <v>7</v>
      </c>
      <c r="C12" s="8" t="s">
        <v>8</v>
      </c>
      <c r="D12" s="7" t="s">
        <v>151</v>
      </c>
      <c r="E12" s="19" t="s">
        <v>152</v>
      </c>
      <c r="F12" s="43">
        <f>ПОСТАВКА!F84</f>
        <v>40000000</v>
      </c>
    </row>
    <row r="13" spans="1:6" ht="20">
      <c r="A13" s="15" t="s">
        <v>6</v>
      </c>
      <c r="B13" s="7" t="s">
        <v>7</v>
      </c>
      <c r="C13" s="8" t="s">
        <v>8</v>
      </c>
      <c r="D13" s="7" t="s">
        <v>153</v>
      </c>
      <c r="E13" s="19" t="s">
        <v>154</v>
      </c>
      <c r="F13" s="43">
        <f>ПОСТАВКА!F86</f>
        <v>3000000</v>
      </c>
    </row>
    <row r="14" spans="1:6" ht="20">
      <c r="A14" s="15">
        <v>630</v>
      </c>
      <c r="B14" s="7">
        <v>20</v>
      </c>
      <c r="C14" s="8" t="s">
        <v>8</v>
      </c>
      <c r="D14" s="7">
        <v>480</v>
      </c>
      <c r="E14" s="44" t="s">
        <v>161</v>
      </c>
      <c r="F14" s="43">
        <f>ПОСТАВКА!F90</f>
        <v>32000000</v>
      </c>
    </row>
    <row r="15" spans="1:6" ht="20">
      <c r="A15" s="15">
        <v>630</v>
      </c>
      <c r="B15" s="15">
        <v>20</v>
      </c>
      <c r="C15" s="8" t="s">
        <v>8</v>
      </c>
      <c r="D15" s="15">
        <v>483</v>
      </c>
      <c r="E15" s="41" t="s">
        <v>168</v>
      </c>
      <c r="F15" s="43">
        <f>ПОСТАВКА!F96</f>
        <v>3900000</v>
      </c>
    </row>
    <row r="16" spans="1:6" ht="20">
      <c r="A16" s="15" t="s">
        <v>6</v>
      </c>
      <c r="B16" s="7" t="s">
        <v>7</v>
      </c>
      <c r="C16" s="8" t="s">
        <v>8</v>
      </c>
      <c r="D16" s="7" t="s">
        <v>172</v>
      </c>
      <c r="E16" s="19" t="s">
        <v>173</v>
      </c>
      <c r="F16" s="43">
        <f>ПОСТАВКА!F99</f>
        <v>60000000</v>
      </c>
    </row>
    <row r="17" spans="1:6">
      <c r="A17" s="15" t="s">
        <v>6</v>
      </c>
      <c r="B17" s="7" t="s">
        <v>178</v>
      </c>
      <c r="C17" s="19" t="s">
        <v>179</v>
      </c>
      <c r="D17" s="7" t="s">
        <v>111</v>
      </c>
      <c r="E17" s="19" t="s">
        <v>112</v>
      </c>
      <c r="F17" s="43">
        <f>ПОСТАВКА!F103</f>
        <v>12000000</v>
      </c>
    </row>
    <row r="18" spans="1:6">
      <c r="A18" s="15" t="s">
        <v>6</v>
      </c>
      <c r="B18" s="7" t="s">
        <v>178</v>
      </c>
      <c r="C18" s="19" t="s">
        <v>179</v>
      </c>
      <c r="D18" s="7" t="s">
        <v>140</v>
      </c>
      <c r="E18" s="19" t="s">
        <v>141</v>
      </c>
      <c r="F18" s="43">
        <f>ПОСТАВКА!F105</f>
        <v>5400000</v>
      </c>
    </row>
    <row r="19" spans="1:6" ht="20">
      <c r="A19" s="15">
        <v>630</v>
      </c>
      <c r="B19" s="7">
        <v>22</v>
      </c>
      <c r="C19" s="42" t="s">
        <v>181</v>
      </c>
      <c r="D19" s="7">
        <v>424</v>
      </c>
      <c r="E19" s="19" t="s">
        <v>96</v>
      </c>
      <c r="F19" s="43">
        <f>ПОСТАВКА!F107</f>
        <v>10000000</v>
      </c>
    </row>
    <row r="20" spans="1:6" ht="20">
      <c r="A20" s="15">
        <v>630</v>
      </c>
      <c r="B20" s="7">
        <v>22</v>
      </c>
      <c r="C20" s="42" t="s">
        <v>181</v>
      </c>
      <c r="D20" s="7">
        <v>425</v>
      </c>
      <c r="E20" s="19" t="s">
        <v>112</v>
      </c>
      <c r="F20" s="43">
        <f>ПОСТАВКА!F110</f>
        <v>1000000</v>
      </c>
    </row>
    <row r="21" spans="1:6" ht="20">
      <c r="A21" s="15">
        <v>630</v>
      </c>
      <c r="B21" s="7">
        <v>22</v>
      </c>
      <c r="C21" s="42" t="s">
        <v>181</v>
      </c>
      <c r="D21" s="7">
        <v>480</v>
      </c>
      <c r="E21" s="42" t="s">
        <v>161</v>
      </c>
      <c r="F21" s="43">
        <f>ПОСТАВКА!F112</f>
        <v>2500000</v>
      </c>
    </row>
    <row r="22" spans="1:6" ht="20">
      <c r="A22" s="15">
        <v>630</v>
      </c>
      <c r="B22" s="7">
        <v>22</v>
      </c>
      <c r="C22" s="42" t="s">
        <v>181</v>
      </c>
      <c r="D22" s="7">
        <v>481</v>
      </c>
      <c r="E22" s="42" t="s">
        <v>184</v>
      </c>
      <c r="F22" s="43">
        <f>ПОСТАВКА!F115</f>
        <v>11000000</v>
      </c>
    </row>
    <row r="23" spans="1:6">
      <c r="A23" s="15" t="s">
        <v>6</v>
      </c>
      <c r="B23" s="7" t="s">
        <v>187</v>
      </c>
      <c r="C23" s="19" t="s">
        <v>188</v>
      </c>
      <c r="D23" s="7" t="s">
        <v>73</v>
      </c>
      <c r="E23" s="19" t="s">
        <v>74</v>
      </c>
      <c r="F23" s="43">
        <f>ПОСТАВКА!F118</f>
        <v>300000</v>
      </c>
    </row>
    <row r="24" spans="1:6">
      <c r="A24" s="15" t="s">
        <v>6</v>
      </c>
      <c r="B24" s="7" t="s">
        <v>187</v>
      </c>
      <c r="C24" s="19" t="s">
        <v>188</v>
      </c>
      <c r="D24" s="7" t="s">
        <v>95</v>
      </c>
      <c r="E24" s="19" t="s">
        <v>96</v>
      </c>
      <c r="F24" s="43">
        <f>ПОСТАВКА!F120</f>
        <v>2000000</v>
      </c>
    </row>
    <row r="25" spans="1:6">
      <c r="A25" s="15">
        <v>630</v>
      </c>
      <c r="B25" s="7">
        <v>23</v>
      </c>
      <c r="C25" s="19" t="s">
        <v>188</v>
      </c>
      <c r="D25" s="7">
        <v>425</v>
      </c>
      <c r="E25" s="19" t="s">
        <v>112</v>
      </c>
      <c r="F25" s="43">
        <f>ПОСТАВКА!F123</f>
        <v>2950000</v>
      </c>
    </row>
    <row r="26" spans="1:6">
      <c r="A26" s="15">
        <v>630</v>
      </c>
      <c r="B26" s="7">
        <v>23</v>
      </c>
      <c r="C26" s="19" t="s">
        <v>188</v>
      </c>
      <c r="D26" s="7">
        <v>426</v>
      </c>
      <c r="E26" s="19" t="s">
        <v>141</v>
      </c>
      <c r="F26" s="43">
        <f>ПОСТАВКА!F126</f>
        <v>500000</v>
      </c>
    </row>
    <row r="27" spans="1:6">
      <c r="A27" s="15">
        <v>630</v>
      </c>
      <c r="B27" s="7">
        <v>23</v>
      </c>
      <c r="C27" s="19" t="s">
        <v>188</v>
      </c>
      <c r="D27" s="7">
        <v>480</v>
      </c>
      <c r="E27" s="19" t="s">
        <v>213</v>
      </c>
      <c r="F27" s="43">
        <f>ПОСТАВКА!F128</f>
        <v>1500000</v>
      </c>
    </row>
    <row r="28" spans="1:6">
      <c r="A28" s="15">
        <v>630</v>
      </c>
      <c r="B28" s="7">
        <v>23</v>
      </c>
      <c r="C28" s="19" t="s">
        <v>188</v>
      </c>
      <c r="D28" s="7">
        <v>483</v>
      </c>
      <c r="E28" s="19" t="s">
        <v>168</v>
      </c>
      <c r="F28" s="43">
        <f>ПОСТАВКА!F131</f>
        <v>550000</v>
      </c>
    </row>
    <row r="29" spans="1:6">
      <c r="A29" s="15">
        <v>630</v>
      </c>
      <c r="B29" s="7">
        <v>23</v>
      </c>
      <c r="C29" s="19" t="s">
        <v>188</v>
      </c>
      <c r="D29" s="7">
        <v>485</v>
      </c>
      <c r="E29" s="19" t="s">
        <v>173</v>
      </c>
      <c r="F29" s="43">
        <f>ПОСТАВКА!F133</f>
        <v>1000000</v>
      </c>
    </row>
    <row r="30" spans="1:6">
      <c r="A30" s="15" t="s">
        <v>6</v>
      </c>
      <c r="B30" s="7" t="s">
        <v>191</v>
      </c>
      <c r="C30" s="19" t="s">
        <v>192</v>
      </c>
      <c r="D30" s="7" t="s">
        <v>33</v>
      </c>
      <c r="E30" s="19" t="s">
        <v>34</v>
      </c>
      <c r="F30" s="43">
        <f>ПОСТАВКА!F135</f>
        <v>2000000</v>
      </c>
    </row>
    <row r="31" spans="1:6">
      <c r="A31" s="15">
        <v>630</v>
      </c>
      <c r="B31" s="7" t="s">
        <v>191</v>
      </c>
      <c r="C31" s="19" t="s">
        <v>192</v>
      </c>
      <c r="D31" s="7" t="s">
        <v>95</v>
      </c>
      <c r="E31" s="19" t="s">
        <v>96</v>
      </c>
      <c r="F31" s="43">
        <f>ПОСТАВКА!F143</f>
        <v>2000000</v>
      </c>
    </row>
    <row r="32" spans="1:6">
      <c r="A32" s="15" t="s">
        <v>6</v>
      </c>
      <c r="B32" s="7" t="s">
        <v>191</v>
      </c>
      <c r="C32" s="19" t="s">
        <v>192</v>
      </c>
      <c r="D32" s="7" t="s">
        <v>111</v>
      </c>
      <c r="E32" s="19" t="s">
        <v>112</v>
      </c>
      <c r="F32" s="43">
        <f>ПОСТАВКА!F146</f>
        <v>3500000</v>
      </c>
    </row>
    <row r="33" spans="1:6">
      <c r="A33" s="15" t="s">
        <v>6</v>
      </c>
      <c r="B33" s="7" t="s">
        <v>191</v>
      </c>
      <c r="C33" s="19" t="s">
        <v>192</v>
      </c>
      <c r="D33" s="7" t="s">
        <v>140</v>
      </c>
      <c r="E33" s="19" t="s">
        <v>141</v>
      </c>
      <c r="F33" s="43">
        <f>ПОСТАВКА!F154</f>
        <v>1500000</v>
      </c>
    </row>
    <row r="34" spans="1:6">
      <c r="A34" s="15" t="s">
        <v>6</v>
      </c>
      <c r="B34" s="7" t="s">
        <v>191</v>
      </c>
      <c r="C34" s="19" t="s">
        <v>192</v>
      </c>
      <c r="D34" s="7" t="s">
        <v>172</v>
      </c>
      <c r="E34" s="19" t="s">
        <v>173</v>
      </c>
      <c r="F34" s="43">
        <f>ПОСТАВКА!F159</f>
        <v>6000000</v>
      </c>
    </row>
    <row r="35" spans="1:6">
      <c r="A35" s="15">
        <v>630</v>
      </c>
      <c r="B35" s="7" t="s">
        <v>198</v>
      </c>
      <c r="C35" s="19" t="s">
        <v>199</v>
      </c>
      <c r="D35" s="7" t="s">
        <v>33</v>
      </c>
      <c r="E35" s="19" t="s">
        <v>34</v>
      </c>
      <c r="F35" s="43">
        <f>ПОСТАВКА!F162</f>
        <v>1000000</v>
      </c>
    </row>
    <row r="36" spans="1:6">
      <c r="A36" s="15" t="s">
        <v>6</v>
      </c>
      <c r="B36" s="7" t="s">
        <v>198</v>
      </c>
      <c r="C36" s="19" t="s">
        <v>199</v>
      </c>
      <c r="D36" s="7" t="s">
        <v>111</v>
      </c>
      <c r="E36" s="19" t="s">
        <v>112</v>
      </c>
      <c r="F36" s="43">
        <f>ПОСТАВКА!F164</f>
        <v>8000000</v>
      </c>
    </row>
    <row r="37" spans="1:6">
      <c r="A37" s="15">
        <v>630</v>
      </c>
      <c r="B37" s="7">
        <v>27</v>
      </c>
      <c r="C37" s="19" t="s">
        <v>199</v>
      </c>
      <c r="D37" s="7">
        <v>426</v>
      </c>
      <c r="E37" s="19" t="s">
        <v>141</v>
      </c>
      <c r="F37" s="43">
        <f>ПОСТАВКА!F166</f>
        <v>1000000</v>
      </c>
    </row>
    <row r="38" spans="1:6">
      <c r="A38" s="15">
        <v>630</v>
      </c>
      <c r="B38" s="7">
        <v>29</v>
      </c>
      <c r="C38" s="19" t="s">
        <v>206</v>
      </c>
      <c r="D38" s="7">
        <v>423</v>
      </c>
      <c r="E38" s="19" t="s">
        <v>74</v>
      </c>
      <c r="F38" s="43">
        <f>ПОСТАВКА!F168</f>
        <v>500000</v>
      </c>
    </row>
    <row r="39" spans="1:6">
      <c r="A39" s="15">
        <v>630</v>
      </c>
      <c r="B39" s="7">
        <v>29</v>
      </c>
      <c r="C39" s="19" t="s">
        <v>206</v>
      </c>
      <c r="D39" s="7">
        <v>424</v>
      </c>
      <c r="E39" s="19" t="s">
        <v>96</v>
      </c>
      <c r="F39" s="43">
        <f>ПОСТАВКА!F170</f>
        <v>1000000</v>
      </c>
    </row>
    <row r="40" spans="1:6">
      <c r="A40" s="15">
        <v>630</v>
      </c>
      <c r="B40" s="7">
        <v>29</v>
      </c>
      <c r="C40" s="19" t="s">
        <v>206</v>
      </c>
      <c r="D40" s="7">
        <v>425</v>
      </c>
      <c r="E40" s="19" t="s">
        <v>112</v>
      </c>
      <c r="F40" s="43">
        <f>ПОСТАВКА!F173</f>
        <v>1500000</v>
      </c>
    </row>
    <row r="41" spans="1:6">
      <c r="A41" s="15">
        <v>630</v>
      </c>
      <c r="B41" s="7">
        <v>29</v>
      </c>
      <c r="C41" s="19" t="s">
        <v>206</v>
      </c>
      <c r="D41" s="7">
        <v>426</v>
      </c>
      <c r="E41" s="19" t="s">
        <v>141</v>
      </c>
      <c r="F41" s="43">
        <f>ПОСТАВКА!F175</f>
        <v>500000</v>
      </c>
    </row>
    <row r="42" spans="1:6">
      <c r="A42" s="15">
        <v>630</v>
      </c>
      <c r="B42" s="7">
        <v>29</v>
      </c>
      <c r="C42" s="19" t="s">
        <v>206</v>
      </c>
      <c r="D42" s="7">
        <v>480</v>
      </c>
      <c r="E42" s="19" t="s">
        <v>213</v>
      </c>
      <c r="F42" s="43">
        <f>ПОСТАВКА!F177</f>
        <v>19000000</v>
      </c>
    </row>
    <row r="43" spans="1:6">
      <c r="A43" s="15">
        <v>630</v>
      </c>
      <c r="B43" s="7">
        <v>29</v>
      </c>
      <c r="C43" s="19" t="s">
        <v>206</v>
      </c>
      <c r="D43" s="7">
        <v>482</v>
      </c>
      <c r="E43" s="19" t="s">
        <v>216</v>
      </c>
      <c r="F43" s="43">
        <f>ПОСТАВКА!F180</f>
        <v>100000000</v>
      </c>
    </row>
    <row r="44" spans="1:6" ht="20">
      <c r="A44" s="15">
        <v>785</v>
      </c>
      <c r="B44" s="7">
        <v>28</v>
      </c>
      <c r="C44" s="19" t="s">
        <v>200</v>
      </c>
      <c r="D44" s="7">
        <v>420</v>
      </c>
      <c r="E44" s="19" t="s">
        <v>34</v>
      </c>
      <c r="F44" s="43">
        <f>ПОСТАВКА!F184</f>
        <v>900000</v>
      </c>
    </row>
    <row r="45" spans="1:6" ht="20">
      <c r="A45" s="15">
        <v>785</v>
      </c>
      <c r="B45" s="7">
        <v>28</v>
      </c>
      <c r="C45" s="19" t="s">
        <v>200</v>
      </c>
      <c r="D45" s="7">
        <v>424</v>
      </c>
      <c r="E45" s="19" t="s">
        <v>96</v>
      </c>
      <c r="F45" s="43">
        <f>ПОСТАВКА!F190</f>
        <v>250000</v>
      </c>
    </row>
    <row r="46" spans="1:6" ht="20">
      <c r="A46" s="15">
        <v>785</v>
      </c>
      <c r="B46" s="7">
        <v>28</v>
      </c>
      <c r="C46" s="19" t="s">
        <v>200</v>
      </c>
      <c r="D46" s="7">
        <v>425</v>
      </c>
      <c r="E46" s="19" t="s">
        <v>112</v>
      </c>
      <c r="F46" s="43">
        <f>ПОСТАВКА!F192</f>
        <v>1350000</v>
      </c>
    </row>
    <row r="47" spans="1:6" ht="20">
      <c r="A47" s="15">
        <v>785</v>
      </c>
      <c r="B47" s="7">
        <v>28</v>
      </c>
      <c r="C47" s="19" t="s">
        <v>200</v>
      </c>
      <c r="D47" s="7" t="s">
        <v>140</v>
      </c>
      <c r="E47" s="19" t="s">
        <v>141</v>
      </c>
      <c r="F47" s="43">
        <f>ПОСТАВКА!F195</f>
        <v>700000</v>
      </c>
    </row>
    <row r="48" spans="1:6" ht="20">
      <c r="A48" s="15">
        <v>785</v>
      </c>
      <c r="B48" s="7" t="s">
        <v>214</v>
      </c>
      <c r="C48" s="19" t="s">
        <v>200</v>
      </c>
      <c r="D48" s="7" t="s">
        <v>160</v>
      </c>
      <c r="E48" s="19" t="s">
        <v>161</v>
      </c>
      <c r="F48" s="43">
        <f>ПОСТАВКА!F198</f>
        <v>11300000</v>
      </c>
    </row>
    <row r="49" spans="1:6" ht="20">
      <c r="A49" s="15">
        <v>785</v>
      </c>
      <c r="B49" s="7" t="s">
        <v>221</v>
      </c>
      <c r="C49" s="19" t="s">
        <v>200</v>
      </c>
      <c r="D49" s="7">
        <v>481</v>
      </c>
      <c r="E49" s="42" t="s">
        <v>184</v>
      </c>
      <c r="F49" s="43">
        <f>ПОСТАВКА!F200</f>
        <v>300000</v>
      </c>
    </row>
    <row r="50" spans="1:6" ht="20">
      <c r="A50" s="15">
        <v>785</v>
      </c>
      <c r="B50" s="7" t="s">
        <v>214</v>
      </c>
      <c r="C50" s="19" t="s">
        <v>200</v>
      </c>
      <c r="D50" s="7" t="s">
        <v>172</v>
      </c>
      <c r="E50" s="19" t="s">
        <v>215</v>
      </c>
      <c r="F50" s="43">
        <f>ПОСТАВКА!F202</f>
        <v>6700000</v>
      </c>
    </row>
    <row r="51" spans="1:6">
      <c r="A51" s="70" t="s">
        <v>205</v>
      </c>
      <c r="B51" s="71"/>
      <c r="C51" s="71"/>
      <c r="D51" s="71"/>
      <c r="E51" s="72"/>
      <c r="F51" s="45">
        <f>SUM(F3:F50)</f>
        <v>1214400000</v>
      </c>
    </row>
  </sheetData>
  <mergeCells count="4">
    <mergeCell ref="A1:F1"/>
    <mergeCell ref="B2:C2"/>
    <mergeCell ref="D2:E2"/>
    <mergeCell ref="A51:E5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M11" sqref="M11"/>
    </sheetView>
  </sheetViews>
  <sheetFormatPr defaultColWidth="9" defaultRowHeight="14.5"/>
  <cols>
    <col min="3" max="3" width="19.453125" customWidth="1"/>
    <col min="5" max="5" width="24" customWidth="1"/>
    <col min="6" max="6" width="15.81640625" style="1" customWidth="1"/>
    <col min="7" max="7" width="13.453125" customWidth="1"/>
    <col min="8" max="8" width="14.453125" customWidth="1"/>
    <col min="9" max="9" width="11.81640625" customWidth="1"/>
  </cols>
  <sheetData>
    <row r="1" spans="1:9">
      <c r="A1" s="73" t="s">
        <v>229</v>
      </c>
      <c r="B1" s="73"/>
      <c r="C1" s="73"/>
      <c r="D1" s="73"/>
      <c r="E1" s="73"/>
      <c r="F1" s="73"/>
      <c r="G1" s="73"/>
      <c r="H1" s="73"/>
      <c r="I1" s="73"/>
    </row>
    <row r="2" spans="1:9">
      <c r="A2" s="48">
        <v>3</v>
      </c>
      <c r="B2" s="74" t="s">
        <v>0</v>
      </c>
      <c r="C2" s="75"/>
      <c r="D2" s="74" t="s">
        <v>1</v>
      </c>
      <c r="E2" s="75"/>
      <c r="F2" s="48" t="s">
        <v>2</v>
      </c>
      <c r="G2" s="48" t="s">
        <v>3</v>
      </c>
      <c r="H2" s="48" t="s">
        <v>4</v>
      </c>
      <c r="I2" s="48" t="s">
        <v>5</v>
      </c>
    </row>
    <row r="3" spans="1:9" ht="30">
      <c r="A3" s="49" t="s">
        <v>6</v>
      </c>
      <c r="B3" s="49" t="s">
        <v>7</v>
      </c>
      <c r="C3" s="42" t="s">
        <v>8</v>
      </c>
      <c r="D3" s="49" t="s">
        <v>9</v>
      </c>
      <c r="E3" s="42" t="s">
        <v>10</v>
      </c>
      <c r="F3" s="43">
        <f>'БУЏЕТ 2026'!F3</f>
        <v>481800000</v>
      </c>
      <c r="G3" s="17">
        <f>ПОСТАВКА!G4</f>
        <v>64899089</v>
      </c>
      <c r="H3" s="50">
        <f>F3-G3</f>
        <v>416900911</v>
      </c>
      <c r="I3" s="50">
        <f>G3/F3*100</f>
        <v>13.470130552096304</v>
      </c>
    </row>
    <row r="4" spans="1:9" ht="30">
      <c r="A4" s="49" t="s">
        <v>6</v>
      </c>
      <c r="B4" s="49" t="s">
        <v>7</v>
      </c>
      <c r="C4" s="42" t="s">
        <v>8</v>
      </c>
      <c r="D4" s="49" t="s">
        <v>20</v>
      </c>
      <c r="E4" s="42" t="s">
        <v>210</v>
      </c>
      <c r="F4" s="43">
        <f>'БУЏЕТ 2026'!F4</f>
        <v>187500000</v>
      </c>
      <c r="G4" s="17">
        <f>ПОСТАВКА!G10</f>
        <v>25261689</v>
      </c>
      <c r="H4" s="50">
        <f t="shared" ref="H4:H51" si="0">F4-G4</f>
        <v>162238311</v>
      </c>
      <c r="I4" s="50">
        <f t="shared" ref="I4:I51" si="1">G4/F4*100</f>
        <v>13.472900800000001</v>
      </c>
    </row>
    <row r="5" spans="1:9" ht="30">
      <c r="A5" s="49">
        <v>630</v>
      </c>
      <c r="B5" s="49">
        <v>20</v>
      </c>
      <c r="C5" s="42" t="s">
        <v>8</v>
      </c>
      <c r="D5" s="49">
        <v>404</v>
      </c>
      <c r="E5" s="42" t="s">
        <v>30</v>
      </c>
      <c r="F5" s="43">
        <f>'БУЏЕТ 2026'!F5</f>
        <v>8000000</v>
      </c>
      <c r="G5" s="17">
        <f>ПОСТАВКА!G15</f>
        <v>0</v>
      </c>
      <c r="H5" s="50">
        <f t="shared" si="0"/>
        <v>8000000</v>
      </c>
      <c r="I5" s="50">
        <f t="shared" si="1"/>
        <v>0</v>
      </c>
    </row>
    <row r="6" spans="1:9" ht="30">
      <c r="A6" s="49" t="s">
        <v>6</v>
      </c>
      <c r="B6" s="49" t="s">
        <v>7</v>
      </c>
      <c r="C6" s="42" t="s">
        <v>8</v>
      </c>
      <c r="D6" s="49" t="s">
        <v>33</v>
      </c>
      <c r="E6" s="42" t="s">
        <v>34</v>
      </c>
      <c r="F6" s="43">
        <f>'БУЏЕТ 2026'!F6</f>
        <v>45000000</v>
      </c>
      <c r="G6" s="17">
        <f>ПОСТАВКА!G18</f>
        <v>5132541</v>
      </c>
      <c r="H6" s="50">
        <f t="shared" si="0"/>
        <v>39867459</v>
      </c>
      <c r="I6" s="50">
        <f t="shared" si="1"/>
        <v>11.405646666666666</v>
      </c>
    </row>
    <row r="7" spans="1:9" ht="30">
      <c r="A7" s="49" t="s">
        <v>6</v>
      </c>
      <c r="B7" s="49" t="s">
        <v>7</v>
      </c>
      <c r="C7" s="42" t="s">
        <v>8</v>
      </c>
      <c r="D7" s="49" t="s">
        <v>212</v>
      </c>
      <c r="E7" s="42" t="s">
        <v>48</v>
      </c>
      <c r="F7" s="43">
        <f>'БУЏЕТ 2026'!F7</f>
        <v>50000000</v>
      </c>
      <c r="G7" s="17">
        <f>ПОСТАВКА!G26</f>
        <v>3951358</v>
      </c>
      <c r="H7" s="50">
        <f t="shared" si="0"/>
        <v>46048642</v>
      </c>
      <c r="I7" s="50">
        <f t="shared" si="1"/>
        <v>7.9027159999999999</v>
      </c>
    </row>
    <row r="8" spans="1:9" ht="30">
      <c r="A8" s="49" t="s">
        <v>6</v>
      </c>
      <c r="B8" s="49" t="s">
        <v>7</v>
      </c>
      <c r="C8" s="42" t="s">
        <v>8</v>
      </c>
      <c r="D8" s="49" t="s">
        <v>73</v>
      </c>
      <c r="E8" s="42" t="s">
        <v>74</v>
      </c>
      <c r="F8" s="43">
        <f>'БУЏЕТ 2026'!F8</f>
        <v>15000000</v>
      </c>
      <c r="G8" s="17">
        <f>ПОСТАВКА!G39</f>
        <v>161998</v>
      </c>
      <c r="H8" s="50">
        <f t="shared" si="0"/>
        <v>14838002</v>
      </c>
      <c r="I8" s="50">
        <f t="shared" si="1"/>
        <v>1.0799866666666667</v>
      </c>
    </row>
    <row r="9" spans="1:9" ht="30">
      <c r="A9" s="49" t="s">
        <v>6</v>
      </c>
      <c r="B9" s="49" t="s">
        <v>7</v>
      </c>
      <c r="C9" s="42" t="s">
        <v>8</v>
      </c>
      <c r="D9" s="49" t="s">
        <v>95</v>
      </c>
      <c r="E9" s="42" t="s">
        <v>96</v>
      </c>
      <c r="F9" s="43">
        <f>'БУЏЕТ 2026'!F9</f>
        <v>30000000</v>
      </c>
      <c r="G9" s="17">
        <f>ПОСТАВКА!G53</f>
        <v>1236251</v>
      </c>
      <c r="H9" s="50">
        <f t="shared" si="0"/>
        <v>28763749</v>
      </c>
      <c r="I9" s="50">
        <f t="shared" si="1"/>
        <v>4.1208366666666674</v>
      </c>
    </row>
    <row r="10" spans="1:9" ht="30">
      <c r="A10" s="49" t="s">
        <v>6</v>
      </c>
      <c r="B10" s="49" t="s">
        <v>7</v>
      </c>
      <c r="C10" s="42" t="s">
        <v>8</v>
      </c>
      <c r="D10" s="49" t="s">
        <v>111</v>
      </c>
      <c r="E10" s="42" t="s">
        <v>112</v>
      </c>
      <c r="F10" s="43">
        <f>'БУЏЕТ 2026'!F10</f>
        <v>13500000</v>
      </c>
      <c r="G10" s="17">
        <f>ПОСТАВКА!G61</f>
        <v>862692</v>
      </c>
      <c r="H10" s="50">
        <f t="shared" si="0"/>
        <v>12637308</v>
      </c>
      <c r="I10" s="50">
        <f t="shared" si="1"/>
        <v>6.3903111111111102</v>
      </c>
    </row>
    <row r="11" spans="1:9" ht="30">
      <c r="A11" s="49" t="s">
        <v>6</v>
      </c>
      <c r="B11" s="49" t="s">
        <v>7</v>
      </c>
      <c r="C11" s="42" t="s">
        <v>8</v>
      </c>
      <c r="D11" s="49" t="s">
        <v>140</v>
      </c>
      <c r="E11" s="42" t="s">
        <v>141</v>
      </c>
      <c r="F11" s="43">
        <f>'БУЏЕТ 2026'!F11</f>
        <v>25000000</v>
      </c>
      <c r="G11" s="17">
        <f>ПОСТАВКА!G78</f>
        <v>1117388</v>
      </c>
      <c r="H11" s="50">
        <f t="shared" si="0"/>
        <v>23882612</v>
      </c>
      <c r="I11" s="50">
        <f t="shared" si="1"/>
        <v>4.4695520000000002</v>
      </c>
    </row>
    <row r="12" spans="1:9" ht="30">
      <c r="A12" s="49" t="s">
        <v>6</v>
      </c>
      <c r="B12" s="49" t="s">
        <v>7</v>
      </c>
      <c r="C12" s="42" t="s">
        <v>8</v>
      </c>
      <c r="D12" s="49" t="s">
        <v>151</v>
      </c>
      <c r="E12" s="42" t="s">
        <v>152</v>
      </c>
      <c r="F12" s="43">
        <f>'БУЏЕТ 2026'!F12</f>
        <v>40000000</v>
      </c>
      <c r="G12" s="17">
        <f>ПОСТАВКА!G84</f>
        <v>4201296</v>
      </c>
      <c r="H12" s="50">
        <f t="shared" si="0"/>
        <v>35798704</v>
      </c>
      <c r="I12" s="50">
        <f t="shared" si="1"/>
        <v>10.50324</v>
      </c>
    </row>
    <row r="13" spans="1:9" ht="30">
      <c r="A13" s="49" t="s">
        <v>6</v>
      </c>
      <c r="B13" s="49" t="s">
        <v>7</v>
      </c>
      <c r="C13" s="42" t="s">
        <v>8</v>
      </c>
      <c r="D13" s="49" t="s">
        <v>153</v>
      </c>
      <c r="E13" s="42" t="s">
        <v>154</v>
      </c>
      <c r="F13" s="43">
        <f>'БУЏЕТ 2026'!F13</f>
        <v>3000000</v>
      </c>
      <c r="G13" s="17">
        <f>ПОСТАВКА!G86</f>
        <v>25170</v>
      </c>
      <c r="H13" s="50">
        <f t="shared" si="0"/>
        <v>2974830</v>
      </c>
      <c r="I13" s="50">
        <f t="shared" si="1"/>
        <v>0.83899999999999997</v>
      </c>
    </row>
    <row r="14" spans="1:9" ht="30">
      <c r="A14" s="49" t="s">
        <v>6</v>
      </c>
      <c r="B14" s="49" t="s">
        <v>7</v>
      </c>
      <c r="C14" s="42" t="s">
        <v>8</v>
      </c>
      <c r="D14" s="49" t="s">
        <v>160</v>
      </c>
      <c r="E14" s="42" t="s">
        <v>161</v>
      </c>
      <c r="F14" s="43">
        <f>'БУЏЕТ 2026'!F14</f>
        <v>32000000</v>
      </c>
      <c r="G14" s="17">
        <f>ПОСТАВКА!G90</f>
        <v>0</v>
      </c>
      <c r="H14" s="50">
        <f t="shared" si="0"/>
        <v>32000000</v>
      </c>
      <c r="I14" s="50">
        <f t="shared" si="1"/>
        <v>0</v>
      </c>
    </row>
    <row r="15" spans="1:9" ht="30">
      <c r="A15" s="49" t="s">
        <v>6</v>
      </c>
      <c r="B15" s="49" t="s">
        <v>7</v>
      </c>
      <c r="C15" s="42" t="s">
        <v>8</v>
      </c>
      <c r="D15" s="49" t="s">
        <v>222</v>
      </c>
      <c r="E15" s="42" t="s">
        <v>168</v>
      </c>
      <c r="F15" s="43">
        <f>'БУЏЕТ 2026'!F15</f>
        <v>3900000</v>
      </c>
      <c r="G15" s="17">
        <f>ПОСТАВКА!G96</f>
        <v>0</v>
      </c>
      <c r="H15" s="50">
        <f t="shared" si="0"/>
        <v>3900000</v>
      </c>
      <c r="I15" s="50">
        <f t="shared" si="1"/>
        <v>0</v>
      </c>
    </row>
    <row r="16" spans="1:9" ht="30">
      <c r="A16" s="49" t="s">
        <v>6</v>
      </c>
      <c r="B16" s="49" t="s">
        <v>7</v>
      </c>
      <c r="C16" s="42" t="s">
        <v>8</v>
      </c>
      <c r="D16" s="49" t="s">
        <v>172</v>
      </c>
      <c r="E16" s="42" t="s">
        <v>223</v>
      </c>
      <c r="F16" s="43">
        <f>'БУЏЕТ 2026'!F16</f>
        <v>60000000</v>
      </c>
      <c r="G16" s="17">
        <f>ПОСТАВКА!G99</f>
        <v>109725</v>
      </c>
      <c r="H16" s="50">
        <f t="shared" si="0"/>
        <v>59890275</v>
      </c>
      <c r="I16" s="50">
        <f t="shared" si="1"/>
        <v>0.18287500000000001</v>
      </c>
    </row>
    <row r="17" spans="1:9">
      <c r="A17" s="49" t="s">
        <v>6</v>
      </c>
      <c r="B17" s="49" t="s">
        <v>178</v>
      </c>
      <c r="C17" s="42" t="s">
        <v>179</v>
      </c>
      <c r="D17" s="49" t="s">
        <v>111</v>
      </c>
      <c r="E17" s="42" t="s">
        <v>112</v>
      </c>
      <c r="F17" s="43">
        <f>'БУЏЕТ 2026'!F17</f>
        <v>12000000</v>
      </c>
      <c r="G17" s="17">
        <f>ПОСТАВКА!G103</f>
        <v>439565</v>
      </c>
      <c r="H17" s="50">
        <f t="shared" si="0"/>
        <v>11560435</v>
      </c>
      <c r="I17" s="50">
        <f t="shared" si="1"/>
        <v>3.6630416666666665</v>
      </c>
    </row>
    <row r="18" spans="1:9">
      <c r="A18" s="49" t="s">
        <v>6</v>
      </c>
      <c r="B18" s="49" t="s">
        <v>178</v>
      </c>
      <c r="C18" s="42" t="s">
        <v>179</v>
      </c>
      <c r="D18" s="49" t="s">
        <v>140</v>
      </c>
      <c r="E18" s="42" t="s">
        <v>141</v>
      </c>
      <c r="F18" s="43">
        <f>'БУЏЕТ 2026'!F18</f>
        <v>5400000</v>
      </c>
      <c r="G18" s="17">
        <f>ПОСТАВКА!G105</f>
        <v>35345</v>
      </c>
      <c r="H18" s="50">
        <f t="shared" si="0"/>
        <v>5364655</v>
      </c>
      <c r="I18" s="50">
        <f t="shared" si="1"/>
        <v>0.65453703703703703</v>
      </c>
    </row>
    <row r="19" spans="1:9" ht="20">
      <c r="A19" s="49" t="s">
        <v>6</v>
      </c>
      <c r="B19" s="49" t="s">
        <v>180</v>
      </c>
      <c r="C19" s="42" t="s">
        <v>181</v>
      </c>
      <c r="D19" s="49" t="s">
        <v>95</v>
      </c>
      <c r="E19" s="42" t="s">
        <v>96</v>
      </c>
      <c r="F19" s="43">
        <f>'БУЏЕТ 2026'!F19</f>
        <v>10000000</v>
      </c>
      <c r="G19" s="17">
        <f>ПОСТАВКА!G107</f>
        <v>0</v>
      </c>
      <c r="H19" s="50">
        <f t="shared" si="0"/>
        <v>10000000</v>
      </c>
      <c r="I19" s="50">
        <f t="shared" si="1"/>
        <v>0</v>
      </c>
    </row>
    <row r="20" spans="1:9" ht="20">
      <c r="A20" s="49" t="s">
        <v>224</v>
      </c>
      <c r="B20" s="49">
        <v>22</v>
      </c>
      <c r="C20" s="42" t="s">
        <v>181</v>
      </c>
      <c r="D20" s="49">
        <v>425</v>
      </c>
      <c r="E20" s="42" t="s">
        <v>112</v>
      </c>
      <c r="F20" s="43">
        <f>'БУЏЕТ 2026'!F20</f>
        <v>1000000</v>
      </c>
      <c r="G20" s="17">
        <f>ПОСТАВКА!G110</f>
        <v>0</v>
      </c>
      <c r="H20" s="50"/>
      <c r="I20" s="50"/>
    </row>
    <row r="21" spans="1:9" ht="20">
      <c r="A21" s="49" t="s">
        <v>6</v>
      </c>
      <c r="B21" s="49" t="s">
        <v>180</v>
      </c>
      <c r="C21" s="42" t="s">
        <v>181</v>
      </c>
      <c r="D21" s="49" t="s">
        <v>160</v>
      </c>
      <c r="E21" s="42" t="s">
        <v>161</v>
      </c>
      <c r="F21" s="43">
        <f>'БУЏЕТ 2026'!F21</f>
        <v>2500000</v>
      </c>
      <c r="G21" s="17">
        <f>ПОСТАВКА!G112</f>
        <v>0</v>
      </c>
      <c r="H21" s="50">
        <f t="shared" si="0"/>
        <v>2500000</v>
      </c>
      <c r="I21" s="50">
        <f t="shared" si="1"/>
        <v>0</v>
      </c>
    </row>
    <row r="22" spans="1:9" ht="20">
      <c r="A22" s="49" t="s">
        <v>6</v>
      </c>
      <c r="B22" s="49" t="s">
        <v>180</v>
      </c>
      <c r="C22" s="42" t="s">
        <v>181</v>
      </c>
      <c r="D22" s="49" t="s">
        <v>183</v>
      </c>
      <c r="E22" s="42" t="s">
        <v>184</v>
      </c>
      <c r="F22" s="43">
        <f>'БУЏЕТ 2026'!F22</f>
        <v>11000000</v>
      </c>
      <c r="G22" s="17">
        <f>ПОСТАВКА!G115</f>
        <v>0</v>
      </c>
      <c r="H22" s="50">
        <f t="shared" si="0"/>
        <v>11000000</v>
      </c>
      <c r="I22" s="50">
        <f t="shared" si="1"/>
        <v>0</v>
      </c>
    </row>
    <row r="23" spans="1:9">
      <c r="A23" s="49" t="s">
        <v>6</v>
      </c>
      <c r="B23" s="49" t="s">
        <v>187</v>
      </c>
      <c r="C23" s="42" t="s">
        <v>188</v>
      </c>
      <c r="D23" s="49" t="s">
        <v>73</v>
      </c>
      <c r="E23" s="42" t="s">
        <v>74</v>
      </c>
      <c r="F23" s="43">
        <f>'БУЏЕТ 2026'!F23</f>
        <v>300000</v>
      </c>
      <c r="G23" s="17">
        <f>ПОСТАВКА!G118</f>
        <v>0</v>
      </c>
      <c r="H23" s="50">
        <f t="shared" si="0"/>
        <v>300000</v>
      </c>
      <c r="I23" s="50">
        <f t="shared" si="1"/>
        <v>0</v>
      </c>
    </row>
    <row r="24" spans="1:9">
      <c r="A24" s="49" t="s">
        <v>6</v>
      </c>
      <c r="B24" s="49" t="s">
        <v>187</v>
      </c>
      <c r="C24" s="42" t="s">
        <v>188</v>
      </c>
      <c r="D24" s="49" t="s">
        <v>95</v>
      </c>
      <c r="E24" s="42" t="s">
        <v>96</v>
      </c>
      <c r="F24" s="43">
        <f>'БУЏЕТ 2026'!F24</f>
        <v>2000000</v>
      </c>
      <c r="G24" s="17">
        <f>ПОСТАВКА!G120</f>
        <v>0</v>
      </c>
      <c r="H24" s="50">
        <f t="shared" si="0"/>
        <v>2000000</v>
      </c>
      <c r="I24" s="50">
        <f t="shared" si="1"/>
        <v>0</v>
      </c>
    </row>
    <row r="25" spans="1:9">
      <c r="A25" s="49" t="s">
        <v>6</v>
      </c>
      <c r="B25" s="49" t="s">
        <v>187</v>
      </c>
      <c r="C25" s="42" t="s">
        <v>188</v>
      </c>
      <c r="D25" s="49">
        <v>425</v>
      </c>
      <c r="E25" s="42" t="s">
        <v>112</v>
      </c>
      <c r="F25" s="43">
        <f>'БУЏЕТ 2026'!F25</f>
        <v>2950000</v>
      </c>
      <c r="G25" s="17">
        <f>ПОСТАВКА!G123</f>
        <v>0</v>
      </c>
      <c r="H25" s="50">
        <f t="shared" si="0"/>
        <v>2950000</v>
      </c>
      <c r="I25" s="50">
        <f t="shared" si="1"/>
        <v>0</v>
      </c>
    </row>
    <row r="26" spans="1:9">
      <c r="A26" s="49">
        <v>630</v>
      </c>
      <c r="B26" s="49">
        <v>23</v>
      </c>
      <c r="C26" s="42" t="s">
        <v>188</v>
      </c>
      <c r="D26" s="49">
        <v>426</v>
      </c>
      <c r="E26" s="42" t="s">
        <v>141</v>
      </c>
      <c r="F26" s="43">
        <f>'БУЏЕТ 2026'!F26</f>
        <v>500000</v>
      </c>
      <c r="G26" s="17">
        <f>ПОСТАВКА!G126</f>
        <v>0</v>
      </c>
      <c r="H26" s="50">
        <f t="shared" si="0"/>
        <v>500000</v>
      </c>
      <c r="I26" s="50">
        <f t="shared" si="1"/>
        <v>0</v>
      </c>
    </row>
    <row r="27" spans="1:9">
      <c r="A27" s="49">
        <v>630</v>
      </c>
      <c r="B27" s="49">
        <v>23</v>
      </c>
      <c r="C27" s="42" t="s">
        <v>188</v>
      </c>
      <c r="D27" s="49">
        <v>480</v>
      </c>
      <c r="E27" s="42" t="s">
        <v>161</v>
      </c>
      <c r="F27" s="43">
        <f>'БУЏЕТ 2026'!F27</f>
        <v>1500000</v>
      </c>
      <c r="G27" s="17">
        <f>ПОСТАВКА!G128</f>
        <v>833434</v>
      </c>
      <c r="H27" s="50">
        <f t="shared" si="0"/>
        <v>666566</v>
      </c>
      <c r="I27" s="50"/>
    </row>
    <row r="28" spans="1:9">
      <c r="A28" s="49">
        <v>630</v>
      </c>
      <c r="B28" s="49">
        <v>23</v>
      </c>
      <c r="C28" s="42" t="s">
        <v>188</v>
      </c>
      <c r="D28" s="49">
        <v>483</v>
      </c>
      <c r="E28" s="42" t="s">
        <v>168</v>
      </c>
      <c r="F28" s="43">
        <f>'БУЏЕТ 2026'!F28</f>
        <v>550000</v>
      </c>
      <c r="G28" s="17">
        <f>ПОСТАВКА!G131</f>
        <v>0</v>
      </c>
      <c r="H28" s="50">
        <f t="shared" si="0"/>
        <v>550000</v>
      </c>
      <c r="I28" s="50"/>
    </row>
    <row r="29" spans="1:9" ht="20">
      <c r="A29" s="49">
        <v>630</v>
      </c>
      <c r="B29" s="49">
        <v>23</v>
      </c>
      <c r="C29" s="42" t="s">
        <v>188</v>
      </c>
      <c r="D29" s="49">
        <v>485</v>
      </c>
      <c r="E29" s="42" t="s">
        <v>173</v>
      </c>
      <c r="F29" s="43">
        <f>'БУЏЕТ 2026'!F29</f>
        <v>1000000</v>
      </c>
      <c r="G29" s="17">
        <f>ПОСТАВКА!G133</f>
        <v>0</v>
      </c>
      <c r="H29" s="50">
        <f t="shared" si="0"/>
        <v>1000000</v>
      </c>
      <c r="I29" s="50"/>
    </row>
    <row r="30" spans="1:9" ht="20">
      <c r="A30" s="49" t="s">
        <v>6</v>
      </c>
      <c r="B30" s="49" t="s">
        <v>191</v>
      </c>
      <c r="C30" s="42" t="s">
        <v>192</v>
      </c>
      <c r="D30" s="49" t="s">
        <v>33</v>
      </c>
      <c r="E30" s="42" t="s">
        <v>34</v>
      </c>
      <c r="F30" s="43">
        <f>'БУЏЕТ 2026'!F30</f>
        <v>2000000</v>
      </c>
      <c r="G30" s="17">
        <f>ПОСТАВКА!G135</f>
        <v>0</v>
      </c>
      <c r="H30" s="50">
        <f t="shared" si="0"/>
        <v>2000000</v>
      </c>
      <c r="I30" s="50">
        <f t="shared" si="1"/>
        <v>0</v>
      </c>
    </row>
    <row r="31" spans="1:9" ht="20">
      <c r="A31" s="49" t="s">
        <v>6</v>
      </c>
      <c r="B31" s="49" t="s">
        <v>191</v>
      </c>
      <c r="C31" s="42" t="s">
        <v>192</v>
      </c>
      <c r="D31" s="49" t="s">
        <v>95</v>
      </c>
      <c r="E31" s="42" t="s">
        <v>96</v>
      </c>
      <c r="F31" s="43">
        <f>'БУЏЕТ 2026'!F24</f>
        <v>2000000</v>
      </c>
      <c r="G31" s="17">
        <f>ПОСТАВКА!G143</f>
        <v>76700</v>
      </c>
      <c r="H31" s="50">
        <f t="shared" si="0"/>
        <v>1923300</v>
      </c>
      <c r="I31" s="50">
        <f t="shared" si="1"/>
        <v>3.8350000000000004</v>
      </c>
    </row>
    <row r="32" spans="1:9" ht="20">
      <c r="A32" s="49" t="s">
        <v>6</v>
      </c>
      <c r="B32" s="49" t="s">
        <v>191</v>
      </c>
      <c r="C32" s="42" t="s">
        <v>192</v>
      </c>
      <c r="D32" s="49" t="s">
        <v>111</v>
      </c>
      <c r="E32" s="42" t="s">
        <v>112</v>
      </c>
      <c r="F32" s="43">
        <f>ПОСТАВКА!F146</f>
        <v>3500000</v>
      </c>
      <c r="G32" s="17">
        <f>ПОСТАВКА!G146</f>
        <v>81509</v>
      </c>
      <c r="H32" s="50">
        <f t="shared" si="0"/>
        <v>3418491</v>
      </c>
      <c r="I32" s="50">
        <f t="shared" si="1"/>
        <v>2.3288285714285712</v>
      </c>
    </row>
    <row r="33" spans="1:9" ht="20">
      <c r="A33" s="49" t="s">
        <v>6</v>
      </c>
      <c r="B33" s="49" t="s">
        <v>191</v>
      </c>
      <c r="C33" s="42" t="s">
        <v>192</v>
      </c>
      <c r="D33" s="49" t="s">
        <v>140</v>
      </c>
      <c r="E33" s="42" t="s">
        <v>141</v>
      </c>
      <c r="F33" s="43">
        <f>ПОСТАВКА!F154</f>
        <v>1500000</v>
      </c>
      <c r="G33" s="17">
        <f>ПОСТАВКА!G154</f>
        <v>7855</v>
      </c>
      <c r="H33" s="50">
        <f t="shared" si="0"/>
        <v>1492145</v>
      </c>
      <c r="I33" s="50">
        <f t="shared" si="1"/>
        <v>0.52366666666666661</v>
      </c>
    </row>
    <row r="34" spans="1:9" ht="20">
      <c r="A34" s="49" t="s">
        <v>6</v>
      </c>
      <c r="B34" s="49" t="s">
        <v>191</v>
      </c>
      <c r="C34" s="42" t="s">
        <v>192</v>
      </c>
      <c r="D34" s="49" t="s">
        <v>172</v>
      </c>
      <c r="E34" s="42" t="s">
        <v>173</v>
      </c>
      <c r="F34" s="43">
        <f>'БУЏЕТ 2026'!F34</f>
        <v>6000000</v>
      </c>
      <c r="G34" s="17">
        <f>ПОСТАВКА!G159</f>
        <v>0</v>
      </c>
      <c r="H34" s="50">
        <f t="shared" si="0"/>
        <v>6000000</v>
      </c>
      <c r="I34" s="50">
        <f t="shared" si="1"/>
        <v>0</v>
      </c>
    </row>
    <row r="35" spans="1:9" ht="20">
      <c r="A35" s="49" t="s">
        <v>6</v>
      </c>
      <c r="B35" s="49" t="s">
        <v>198</v>
      </c>
      <c r="C35" s="42" t="s">
        <v>199</v>
      </c>
      <c r="D35" s="49">
        <v>420</v>
      </c>
      <c r="E35" s="42" t="s">
        <v>34</v>
      </c>
      <c r="F35" s="43">
        <f>'БУЏЕТ 2026'!F35</f>
        <v>1000000</v>
      </c>
      <c r="G35" s="17">
        <f>ПОСТАВКА!G162</f>
        <v>0</v>
      </c>
      <c r="H35" s="50">
        <f t="shared" si="0"/>
        <v>1000000</v>
      </c>
      <c r="I35" s="50">
        <f t="shared" si="1"/>
        <v>0</v>
      </c>
    </row>
    <row r="36" spans="1:9" ht="20">
      <c r="A36" s="49">
        <v>630</v>
      </c>
      <c r="B36" s="49">
        <v>27</v>
      </c>
      <c r="C36" s="42" t="s">
        <v>199</v>
      </c>
      <c r="D36" s="49" t="s">
        <v>111</v>
      </c>
      <c r="E36" s="42" t="s">
        <v>112</v>
      </c>
      <c r="F36" s="43">
        <f>'БУЏЕТ 2026'!F36</f>
        <v>8000000</v>
      </c>
      <c r="G36" s="17">
        <f>ПОСТАВКА!G164</f>
        <v>0</v>
      </c>
      <c r="H36" s="50">
        <f t="shared" si="0"/>
        <v>8000000</v>
      </c>
      <c r="I36" s="50">
        <f t="shared" si="1"/>
        <v>0</v>
      </c>
    </row>
    <row r="37" spans="1:9" ht="20">
      <c r="A37" s="49" t="s">
        <v>6</v>
      </c>
      <c r="B37" s="49">
        <v>27</v>
      </c>
      <c r="C37" s="42" t="s">
        <v>199</v>
      </c>
      <c r="D37" s="49">
        <v>426</v>
      </c>
      <c r="E37" s="42" t="s">
        <v>141</v>
      </c>
      <c r="F37" s="43">
        <v>1000000</v>
      </c>
      <c r="G37" s="17">
        <f>ПОСТАВКА!G166</f>
        <v>0</v>
      </c>
      <c r="H37" s="50">
        <f t="shared" si="0"/>
        <v>1000000</v>
      </c>
      <c r="I37" s="50">
        <f t="shared" si="1"/>
        <v>0</v>
      </c>
    </row>
    <row r="38" spans="1:9" ht="24" customHeight="1">
      <c r="A38" s="15">
        <v>630</v>
      </c>
      <c r="B38" s="7">
        <v>29</v>
      </c>
      <c r="C38" s="19" t="s">
        <v>206</v>
      </c>
      <c r="D38" s="7">
        <v>423</v>
      </c>
      <c r="E38" s="19" t="s">
        <v>74</v>
      </c>
      <c r="F38" s="43">
        <f>'БУЏЕТ 2026'!F38</f>
        <v>500000</v>
      </c>
      <c r="G38" s="17">
        <f>ПОСТАВКА!G168</f>
        <v>0</v>
      </c>
      <c r="H38" s="50">
        <f t="shared" ref="H38:H43" si="2">F38-G38</f>
        <v>500000</v>
      </c>
      <c r="I38" s="50">
        <f>G38/F38*100</f>
        <v>0</v>
      </c>
    </row>
    <row r="39" spans="1:9">
      <c r="A39" s="15">
        <v>630</v>
      </c>
      <c r="B39" s="7">
        <v>29</v>
      </c>
      <c r="C39" s="19" t="s">
        <v>206</v>
      </c>
      <c r="D39" s="7">
        <v>424</v>
      </c>
      <c r="E39" s="19" t="s">
        <v>96</v>
      </c>
      <c r="F39" s="43">
        <f>'БУЏЕТ 2026'!F39</f>
        <v>1000000</v>
      </c>
      <c r="G39" s="17">
        <f>ПОСТАВКА!G170</f>
        <v>0</v>
      </c>
      <c r="H39" s="50">
        <f t="shared" si="2"/>
        <v>1000000</v>
      </c>
      <c r="I39" s="50">
        <f>G39/F39*100</f>
        <v>0</v>
      </c>
    </row>
    <row r="40" spans="1:9" ht="28.5" customHeight="1">
      <c r="A40" s="15">
        <v>630</v>
      </c>
      <c r="B40" s="7">
        <v>29</v>
      </c>
      <c r="C40" s="19" t="s">
        <v>206</v>
      </c>
      <c r="D40" s="7">
        <v>425</v>
      </c>
      <c r="E40" s="19" t="s">
        <v>112</v>
      </c>
      <c r="F40" s="43">
        <f>'БУЏЕТ 2026'!F40</f>
        <v>1500000</v>
      </c>
      <c r="G40" s="17">
        <f>ПОСТАВКА!G173</f>
        <v>0</v>
      </c>
      <c r="H40" s="50">
        <f t="shared" si="2"/>
        <v>1500000</v>
      </c>
      <c r="I40" s="50">
        <f>G40/F40*100</f>
        <v>0</v>
      </c>
    </row>
    <row r="41" spans="1:9" ht="26.25" customHeight="1">
      <c r="A41" s="15">
        <v>630</v>
      </c>
      <c r="B41" s="7">
        <v>29</v>
      </c>
      <c r="C41" s="19" t="s">
        <v>206</v>
      </c>
      <c r="D41" s="7">
        <v>426</v>
      </c>
      <c r="E41" s="19" t="s">
        <v>141</v>
      </c>
      <c r="F41" s="43">
        <f>'БУЏЕТ 2026'!F41</f>
        <v>500000</v>
      </c>
      <c r="G41" s="17">
        <f>ПОСТАВКА!G175</f>
        <v>0</v>
      </c>
      <c r="H41" s="50">
        <f t="shared" si="2"/>
        <v>500000</v>
      </c>
      <c r="I41" s="50">
        <f t="shared" si="1"/>
        <v>0</v>
      </c>
    </row>
    <row r="42" spans="1:9" ht="26.25" customHeight="1">
      <c r="A42" s="15">
        <v>630</v>
      </c>
      <c r="B42" s="7">
        <v>29</v>
      </c>
      <c r="C42" s="19" t="s">
        <v>206</v>
      </c>
      <c r="D42" s="7">
        <v>480</v>
      </c>
      <c r="E42" s="19" t="s">
        <v>213</v>
      </c>
      <c r="F42" s="43">
        <f>'БУЏЕТ 2026'!F42</f>
        <v>19000000</v>
      </c>
      <c r="G42" s="17">
        <f>ПОСТАВКА!G177</f>
        <v>0</v>
      </c>
      <c r="H42" s="50">
        <f t="shared" si="2"/>
        <v>19000000</v>
      </c>
      <c r="I42" s="50">
        <f>G42/F42*100</f>
        <v>0</v>
      </c>
    </row>
    <row r="43" spans="1:9" ht="27" customHeight="1">
      <c r="A43" s="15">
        <v>630</v>
      </c>
      <c r="B43" s="7">
        <v>29</v>
      </c>
      <c r="C43" s="19" t="s">
        <v>206</v>
      </c>
      <c r="D43" s="7">
        <v>482</v>
      </c>
      <c r="E43" s="19" t="s">
        <v>216</v>
      </c>
      <c r="F43" s="43">
        <f>'БУЏЕТ 2026'!F43</f>
        <v>100000000</v>
      </c>
      <c r="G43" s="17">
        <f>ПОСТАВКА!G180</f>
        <v>0</v>
      </c>
      <c r="H43" s="50">
        <f t="shared" si="2"/>
        <v>100000000</v>
      </c>
      <c r="I43" s="50">
        <f>G43/F43*100</f>
        <v>0</v>
      </c>
    </row>
    <row r="44" spans="1:9" ht="30">
      <c r="A44" s="49">
        <v>785</v>
      </c>
      <c r="B44" s="49">
        <v>28</v>
      </c>
      <c r="C44" s="42" t="s">
        <v>200</v>
      </c>
      <c r="D44" s="49">
        <v>420</v>
      </c>
      <c r="E44" s="42" t="s">
        <v>34</v>
      </c>
      <c r="F44" s="43">
        <f>ПОСТАВКА!F184</f>
        <v>900000</v>
      </c>
      <c r="G44" s="17">
        <f>ПОСТАВКА!G184</f>
        <v>0</v>
      </c>
      <c r="H44" s="50">
        <f t="shared" si="0"/>
        <v>900000</v>
      </c>
      <c r="I44" s="50">
        <f t="shared" si="1"/>
        <v>0</v>
      </c>
    </row>
    <row r="45" spans="1:9" ht="30">
      <c r="A45" s="49">
        <v>785</v>
      </c>
      <c r="B45" s="49">
        <v>28</v>
      </c>
      <c r="C45" s="42" t="s">
        <v>200</v>
      </c>
      <c r="D45" s="49">
        <v>424</v>
      </c>
      <c r="E45" s="19" t="s">
        <v>96</v>
      </c>
      <c r="F45" s="43">
        <f>ПОСТАВКА!F190</f>
        <v>250000</v>
      </c>
      <c r="G45" s="17">
        <f>ПОСТАВКА!G190</f>
        <v>0</v>
      </c>
      <c r="H45" s="50">
        <f>F45-G45</f>
        <v>250000</v>
      </c>
      <c r="I45" s="50">
        <f>G45/F45*100</f>
        <v>0</v>
      </c>
    </row>
    <row r="46" spans="1:9" ht="30">
      <c r="A46" s="49" t="s">
        <v>201</v>
      </c>
      <c r="B46" s="49">
        <v>28</v>
      </c>
      <c r="C46" s="42" t="s">
        <v>225</v>
      </c>
      <c r="D46" s="49">
        <v>425</v>
      </c>
      <c r="E46" s="42" t="s">
        <v>112</v>
      </c>
      <c r="F46" s="43">
        <f>ПОСТАВКА!F192</f>
        <v>1350000</v>
      </c>
      <c r="G46" s="17">
        <v>0</v>
      </c>
      <c r="H46" s="50">
        <f t="shared" si="0"/>
        <v>1350000</v>
      </c>
      <c r="I46" s="50">
        <f t="shared" si="1"/>
        <v>0</v>
      </c>
    </row>
    <row r="47" spans="1:9" ht="30">
      <c r="A47" s="49">
        <v>785</v>
      </c>
      <c r="B47" s="49">
        <v>28</v>
      </c>
      <c r="C47" s="42" t="s">
        <v>200</v>
      </c>
      <c r="D47" s="49" t="s">
        <v>140</v>
      </c>
      <c r="E47" s="42" t="s">
        <v>141</v>
      </c>
      <c r="F47" s="43">
        <f>ПОСТАВКА!F195</f>
        <v>700000</v>
      </c>
      <c r="G47" s="17">
        <v>0</v>
      </c>
      <c r="H47" s="50">
        <f t="shared" si="0"/>
        <v>700000</v>
      </c>
      <c r="I47" s="50">
        <f t="shared" si="1"/>
        <v>0</v>
      </c>
    </row>
    <row r="48" spans="1:9" ht="30">
      <c r="A48" s="49" t="s">
        <v>201</v>
      </c>
      <c r="B48" s="49">
        <v>28</v>
      </c>
      <c r="C48" s="42" t="s">
        <v>225</v>
      </c>
      <c r="D48" s="49">
        <v>480</v>
      </c>
      <c r="E48" s="42" t="s">
        <v>161</v>
      </c>
      <c r="F48" s="43">
        <f>ПОСТАВКА!F198</f>
        <v>11300000</v>
      </c>
      <c r="G48" s="17">
        <v>0</v>
      </c>
      <c r="H48" s="50">
        <f t="shared" si="0"/>
        <v>11300000</v>
      </c>
      <c r="I48" s="50">
        <f t="shared" si="1"/>
        <v>0</v>
      </c>
    </row>
    <row r="49" spans="1:9" ht="30">
      <c r="A49" s="49" t="s">
        <v>227</v>
      </c>
      <c r="B49" s="49">
        <v>28</v>
      </c>
      <c r="C49" s="42" t="s">
        <v>225</v>
      </c>
      <c r="D49" s="49">
        <v>481</v>
      </c>
      <c r="E49" s="42" t="s">
        <v>184</v>
      </c>
      <c r="F49" s="43">
        <f>ПОСТАВКА!F200</f>
        <v>300000</v>
      </c>
      <c r="G49" s="17">
        <v>0</v>
      </c>
      <c r="H49" s="50">
        <f t="shared" si="0"/>
        <v>300000</v>
      </c>
      <c r="I49" s="50">
        <f t="shared" si="1"/>
        <v>0</v>
      </c>
    </row>
    <row r="50" spans="1:9" ht="30">
      <c r="A50" s="49" t="s">
        <v>201</v>
      </c>
      <c r="B50" s="49">
        <v>28</v>
      </c>
      <c r="C50" s="42" t="s">
        <v>225</v>
      </c>
      <c r="D50" s="49">
        <v>485</v>
      </c>
      <c r="E50" s="42" t="s">
        <v>226</v>
      </c>
      <c r="F50" s="43">
        <f>ПОСТАВКА!F202</f>
        <v>6700000</v>
      </c>
      <c r="G50" s="17">
        <v>0</v>
      </c>
      <c r="H50" s="50">
        <f t="shared" si="0"/>
        <v>6700000</v>
      </c>
      <c r="I50" s="50">
        <f t="shared" si="1"/>
        <v>0</v>
      </c>
    </row>
    <row r="51" spans="1:9">
      <c r="A51" s="76" t="s">
        <v>205</v>
      </c>
      <c r="B51" s="77"/>
      <c r="C51" s="77"/>
      <c r="D51" s="77"/>
      <c r="E51" s="78"/>
      <c r="F51" s="33">
        <f>SUM(F3:F50)</f>
        <v>1214400000</v>
      </c>
      <c r="G51" s="33">
        <f>SUM(G3:G50)</f>
        <v>108433605</v>
      </c>
      <c r="H51" s="51">
        <f t="shared" si="0"/>
        <v>1105966395</v>
      </c>
      <c r="I51" s="51">
        <f t="shared" si="1"/>
        <v>8.928985918972332</v>
      </c>
    </row>
  </sheetData>
  <protectedRanges>
    <protectedRange sqref="A1" name="Range1"/>
  </protectedRanges>
  <mergeCells count="4">
    <mergeCell ref="A1:I1"/>
    <mergeCell ref="B2:C2"/>
    <mergeCell ref="D2:E2"/>
    <mergeCell ref="A51:E5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activeCell="O7" sqref="O7"/>
    </sheetView>
  </sheetViews>
  <sheetFormatPr defaultColWidth="9" defaultRowHeight="14.5"/>
  <cols>
    <col min="1" max="1" width="6.7265625" customWidth="1"/>
    <col min="2" max="2" width="7.1796875" customWidth="1"/>
    <col min="3" max="3" width="31.81640625" customWidth="1"/>
    <col min="4" max="4" width="7.81640625" customWidth="1"/>
    <col min="5" max="5" width="26.1796875" customWidth="1"/>
    <col min="6" max="6" width="13.26953125" style="58" customWidth="1"/>
    <col min="7" max="7" width="14.7265625" style="58" customWidth="1"/>
    <col min="8" max="8" width="14.7265625" customWidth="1"/>
    <col min="9" max="9" width="8.453125" customWidth="1"/>
  </cols>
  <sheetData>
    <row r="1" spans="1:9" ht="20.25" customHeight="1">
      <c r="A1" s="79" t="s">
        <v>234</v>
      </c>
      <c r="B1" s="80"/>
      <c r="C1" s="80"/>
      <c r="D1" s="80"/>
      <c r="E1" s="80"/>
      <c r="F1" s="80"/>
      <c r="G1" s="80"/>
      <c r="H1" s="80"/>
      <c r="I1" s="81"/>
    </row>
    <row r="2" spans="1:9">
      <c r="A2" s="52" t="s">
        <v>209</v>
      </c>
      <c r="B2" s="82" t="s">
        <v>0</v>
      </c>
      <c r="C2" s="83"/>
      <c r="D2" s="82" t="s">
        <v>1</v>
      </c>
      <c r="E2" s="83"/>
      <c r="F2" s="52" t="s">
        <v>2</v>
      </c>
      <c r="G2" s="52" t="s">
        <v>3</v>
      </c>
      <c r="H2" s="52" t="s">
        <v>4</v>
      </c>
      <c r="I2" s="52" t="s">
        <v>5</v>
      </c>
    </row>
    <row r="3" spans="1:9" ht="20">
      <c r="A3" s="49" t="s">
        <v>6</v>
      </c>
      <c r="B3" s="49" t="s">
        <v>7</v>
      </c>
      <c r="C3" s="42" t="s">
        <v>8</v>
      </c>
      <c r="D3" s="49" t="s">
        <v>9</v>
      </c>
      <c r="E3" s="42" t="s">
        <v>10</v>
      </c>
      <c r="F3" s="57">
        <v>481800000</v>
      </c>
      <c r="G3" s="57">
        <v>32322616</v>
      </c>
      <c r="H3" s="17">
        <f>F3:F51-G3:G51</f>
        <v>449477384</v>
      </c>
      <c r="I3" s="17">
        <f t="shared" ref="I3:I51" si="0">G3/F3*100</f>
        <v>6.7087206309672061</v>
      </c>
    </row>
    <row r="4" spans="1:9" ht="20">
      <c r="A4" s="49" t="s">
        <v>6</v>
      </c>
      <c r="B4" s="49" t="s">
        <v>7</v>
      </c>
      <c r="C4" s="42" t="s">
        <v>8</v>
      </c>
      <c r="D4" s="49" t="s">
        <v>20</v>
      </c>
      <c r="E4" s="42" t="s">
        <v>210</v>
      </c>
      <c r="F4" s="57">
        <v>187500000</v>
      </c>
      <c r="G4" s="57">
        <v>12582360</v>
      </c>
      <c r="H4" s="17">
        <f t="shared" ref="H4:H50" si="1">F4-G4</f>
        <v>174917640</v>
      </c>
      <c r="I4" s="17">
        <f t="shared" si="0"/>
        <v>6.7105920000000001</v>
      </c>
    </row>
    <row r="5" spans="1:9" ht="20">
      <c r="A5" s="49">
        <v>630</v>
      </c>
      <c r="B5" s="49">
        <v>20</v>
      </c>
      <c r="C5" s="42" t="s">
        <v>8</v>
      </c>
      <c r="D5" s="49">
        <v>404</v>
      </c>
      <c r="E5" s="42" t="s">
        <v>30</v>
      </c>
      <c r="F5" s="57">
        <v>8000000</v>
      </c>
      <c r="G5" s="57">
        <v>0</v>
      </c>
      <c r="H5" s="17">
        <f t="shared" si="1"/>
        <v>8000000</v>
      </c>
      <c r="I5" s="17">
        <f t="shared" si="0"/>
        <v>0</v>
      </c>
    </row>
    <row r="6" spans="1:9" ht="20">
      <c r="A6" s="49" t="s">
        <v>6</v>
      </c>
      <c r="B6" s="49" t="s">
        <v>7</v>
      </c>
      <c r="C6" s="42" t="s">
        <v>8</v>
      </c>
      <c r="D6" s="49" t="s">
        <v>33</v>
      </c>
      <c r="E6" s="42" t="s">
        <v>34</v>
      </c>
      <c r="F6" s="57">
        <v>45000000</v>
      </c>
      <c r="G6" s="57">
        <v>4972541</v>
      </c>
      <c r="H6" s="17">
        <f t="shared" si="1"/>
        <v>40027459</v>
      </c>
      <c r="I6" s="17">
        <f t="shared" si="0"/>
        <v>11.050091111111112</v>
      </c>
    </row>
    <row r="7" spans="1:9" ht="20">
      <c r="A7" s="49" t="s">
        <v>6</v>
      </c>
      <c r="B7" s="49" t="s">
        <v>7</v>
      </c>
      <c r="C7" s="42" t="s">
        <v>8</v>
      </c>
      <c r="D7" s="49" t="s">
        <v>212</v>
      </c>
      <c r="E7" s="42" t="s">
        <v>48</v>
      </c>
      <c r="F7" s="57">
        <v>50000000</v>
      </c>
      <c r="G7" s="57">
        <v>3951358</v>
      </c>
      <c r="H7" s="17">
        <f t="shared" si="1"/>
        <v>46048642</v>
      </c>
      <c r="I7" s="17">
        <f t="shared" si="0"/>
        <v>7.9027159999999999</v>
      </c>
    </row>
    <row r="8" spans="1:9" ht="20">
      <c r="A8" s="49" t="s">
        <v>6</v>
      </c>
      <c r="B8" s="49" t="s">
        <v>7</v>
      </c>
      <c r="C8" s="42" t="s">
        <v>8</v>
      </c>
      <c r="D8" s="49" t="s">
        <v>73</v>
      </c>
      <c r="E8" s="42" t="s">
        <v>74</v>
      </c>
      <c r="F8" s="57">
        <v>15000000</v>
      </c>
      <c r="G8" s="57">
        <v>161998</v>
      </c>
      <c r="H8" s="17">
        <f t="shared" si="1"/>
        <v>14838002</v>
      </c>
      <c r="I8" s="17">
        <f t="shared" si="0"/>
        <v>1.0799866666666667</v>
      </c>
    </row>
    <row r="9" spans="1:9" ht="20">
      <c r="A9" s="49" t="s">
        <v>6</v>
      </c>
      <c r="B9" s="49" t="s">
        <v>7</v>
      </c>
      <c r="C9" s="42" t="s">
        <v>8</v>
      </c>
      <c r="D9" s="49" t="s">
        <v>95</v>
      </c>
      <c r="E9" s="42" t="s">
        <v>96</v>
      </c>
      <c r="F9" s="57">
        <v>30000000</v>
      </c>
      <c r="G9" s="57">
        <v>1236251</v>
      </c>
      <c r="H9" s="17">
        <f t="shared" si="1"/>
        <v>28763749</v>
      </c>
      <c r="I9" s="17">
        <f t="shared" si="0"/>
        <v>4.1208366666666674</v>
      </c>
    </row>
    <row r="10" spans="1:9" ht="20">
      <c r="A10" s="49" t="s">
        <v>6</v>
      </c>
      <c r="B10" s="49" t="s">
        <v>7</v>
      </c>
      <c r="C10" s="42" t="s">
        <v>8</v>
      </c>
      <c r="D10" s="49" t="s">
        <v>111</v>
      </c>
      <c r="E10" s="42" t="s">
        <v>112</v>
      </c>
      <c r="F10" s="57">
        <v>13500000</v>
      </c>
      <c r="G10" s="57">
        <v>819390</v>
      </c>
      <c r="H10" s="17">
        <f t="shared" si="1"/>
        <v>12680610</v>
      </c>
      <c r="I10" s="17">
        <f t="shared" si="0"/>
        <v>6.0695555555555556</v>
      </c>
    </row>
    <row r="11" spans="1:9" ht="20">
      <c r="A11" s="49" t="s">
        <v>6</v>
      </c>
      <c r="B11" s="49" t="s">
        <v>7</v>
      </c>
      <c r="C11" s="42" t="s">
        <v>8</v>
      </c>
      <c r="D11" s="49" t="s">
        <v>140</v>
      </c>
      <c r="E11" s="42" t="s">
        <v>141</v>
      </c>
      <c r="F11" s="57">
        <v>25000000</v>
      </c>
      <c r="G11" s="57">
        <v>1117388</v>
      </c>
      <c r="H11" s="17">
        <f t="shared" si="1"/>
        <v>23882612</v>
      </c>
      <c r="I11" s="17">
        <f t="shared" si="0"/>
        <v>4.4695520000000002</v>
      </c>
    </row>
    <row r="12" spans="1:9" ht="20">
      <c r="A12" s="49" t="s">
        <v>6</v>
      </c>
      <c r="B12" s="49" t="s">
        <v>7</v>
      </c>
      <c r="C12" s="42" t="s">
        <v>8</v>
      </c>
      <c r="D12" s="49" t="s">
        <v>151</v>
      </c>
      <c r="E12" s="42" t="s">
        <v>152</v>
      </c>
      <c r="F12" s="57">
        <v>40000000</v>
      </c>
      <c r="G12" s="57">
        <v>2172358</v>
      </c>
      <c r="H12" s="17">
        <f t="shared" si="1"/>
        <v>37827642</v>
      </c>
      <c r="I12" s="17">
        <f t="shared" si="0"/>
        <v>5.4308950000000005</v>
      </c>
    </row>
    <row r="13" spans="1:9" ht="20">
      <c r="A13" s="49" t="s">
        <v>6</v>
      </c>
      <c r="B13" s="49" t="s">
        <v>7</v>
      </c>
      <c r="C13" s="42" t="s">
        <v>8</v>
      </c>
      <c r="D13" s="49" t="s">
        <v>153</v>
      </c>
      <c r="E13" s="42" t="s">
        <v>154</v>
      </c>
      <c r="F13" s="57">
        <v>3000000</v>
      </c>
      <c r="G13" s="57">
        <v>25170</v>
      </c>
      <c r="H13" s="17">
        <f t="shared" si="1"/>
        <v>2974830</v>
      </c>
      <c r="I13" s="17">
        <f t="shared" si="0"/>
        <v>0.83899999999999997</v>
      </c>
    </row>
    <row r="14" spans="1:9" ht="20">
      <c r="A14" s="49" t="s">
        <v>6</v>
      </c>
      <c r="B14" s="49" t="s">
        <v>7</v>
      </c>
      <c r="C14" s="42" t="s">
        <v>8</v>
      </c>
      <c r="D14" s="49" t="s">
        <v>160</v>
      </c>
      <c r="E14" s="42" t="s">
        <v>161</v>
      </c>
      <c r="F14" s="57">
        <v>32000000</v>
      </c>
      <c r="G14" s="57">
        <v>0</v>
      </c>
      <c r="H14" s="17">
        <f t="shared" si="1"/>
        <v>32000000</v>
      </c>
      <c r="I14" s="17">
        <f t="shared" si="0"/>
        <v>0</v>
      </c>
    </row>
    <row r="15" spans="1:9" ht="20">
      <c r="A15" s="49" t="s">
        <v>6</v>
      </c>
      <c r="B15" s="49" t="s">
        <v>7</v>
      </c>
      <c r="C15" s="42" t="s">
        <v>8</v>
      </c>
      <c r="D15" s="49" t="s">
        <v>222</v>
      </c>
      <c r="E15" s="42" t="s">
        <v>168</v>
      </c>
      <c r="F15" s="57">
        <v>3900000</v>
      </c>
      <c r="G15" s="57">
        <v>0</v>
      </c>
      <c r="H15" s="17">
        <f t="shared" si="1"/>
        <v>3900000</v>
      </c>
      <c r="I15" s="17">
        <f t="shared" si="0"/>
        <v>0</v>
      </c>
    </row>
    <row r="16" spans="1:9" ht="21.75" customHeight="1">
      <c r="A16" s="49" t="s">
        <v>6</v>
      </c>
      <c r="B16" s="49" t="s">
        <v>7</v>
      </c>
      <c r="C16" s="42" t="s">
        <v>8</v>
      </c>
      <c r="D16" s="49" t="s">
        <v>172</v>
      </c>
      <c r="E16" s="42" t="s">
        <v>223</v>
      </c>
      <c r="F16" s="57">
        <v>60000000</v>
      </c>
      <c r="G16" s="57">
        <v>109725</v>
      </c>
      <c r="H16" s="17">
        <f t="shared" si="1"/>
        <v>59890275</v>
      </c>
      <c r="I16" s="17">
        <f t="shared" si="0"/>
        <v>0.18287500000000001</v>
      </c>
    </row>
    <row r="17" spans="1:9">
      <c r="A17" s="49" t="s">
        <v>6</v>
      </c>
      <c r="B17" s="49" t="s">
        <v>178</v>
      </c>
      <c r="C17" s="53" t="s">
        <v>179</v>
      </c>
      <c r="D17" s="49" t="s">
        <v>111</v>
      </c>
      <c r="E17" s="42" t="s">
        <v>112</v>
      </c>
      <c r="F17" s="57">
        <v>12000000</v>
      </c>
      <c r="G17" s="57">
        <v>439565</v>
      </c>
      <c r="H17" s="17">
        <f t="shared" si="1"/>
        <v>11560435</v>
      </c>
      <c r="I17" s="17">
        <f t="shared" si="0"/>
        <v>3.6630416666666665</v>
      </c>
    </row>
    <row r="18" spans="1:9">
      <c r="A18" s="49" t="s">
        <v>6</v>
      </c>
      <c r="B18" s="49" t="s">
        <v>178</v>
      </c>
      <c r="C18" s="53" t="s">
        <v>179</v>
      </c>
      <c r="D18" s="49" t="s">
        <v>140</v>
      </c>
      <c r="E18" s="42" t="s">
        <v>141</v>
      </c>
      <c r="F18" s="57">
        <v>5400000</v>
      </c>
      <c r="G18" s="57">
        <v>35345</v>
      </c>
      <c r="H18" s="17">
        <f t="shared" si="1"/>
        <v>5364655</v>
      </c>
      <c r="I18" s="17">
        <f t="shared" si="0"/>
        <v>0.65453703703703703</v>
      </c>
    </row>
    <row r="19" spans="1:9">
      <c r="A19" s="49" t="s">
        <v>6</v>
      </c>
      <c r="B19" s="49" t="s">
        <v>180</v>
      </c>
      <c r="C19" s="53" t="s">
        <v>181</v>
      </c>
      <c r="D19" s="49" t="s">
        <v>95</v>
      </c>
      <c r="E19" s="42" t="s">
        <v>96</v>
      </c>
      <c r="F19" s="57">
        <v>10000000</v>
      </c>
      <c r="G19" s="57">
        <v>0</v>
      </c>
      <c r="H19" s="17">
        <f t="shared" si="1"/>
        <v>10000000</v>
      </c>
      <c r="I19" s="17">
        <f t="shared" si="0"/>
        <v>0</v>
      </c>
    </row>
    <row r="20" spans="1:9">
      <c r="A20" s="49" t="s">
        <v>224</v>
      </c>
      <c r="B20" s="49">
        <v>22</v>
      </c>
      <c r="C20" s="53" t="s">
        <v>181</v>
      </c>
      <c r="D20" s="49">
        <v>425</v>
      </c>
      <c r="E20" s="42" t="s">
        <v>112</v>
      </c>
      <c r="F20" s="57">
        <v>1000000</v>
      </c>
      <c r="G20" s="57">
        <v>0</v>
      </c>
      <c r="H20" s="17">
        <f t="shared" si="1"/>
        <v>1000000</v>
      </c>
      <c r="I20" s="17">
        <f t="shared" si="0"/>
        <v>0</v>
      </c>
    </row>
    <row r="21" spans="1:9">
      <c r="A21" s="49" t="s">
        <v>6</v>
      </c>
      <c r="B21" s="49" t="s">
        <v>180</v>
      </c>
      <c r="C21" s="53" t="s">
        <v>181</v>
      </c>
      <c r="D21" s="49" t="s">
        <v>160</v>
      </c>
      <c r="E21" s="42" t="s">
        <v>161</v>
      </c>
      <c r="F21" s="57">
        <v>2500000</v>
      </c>
      <c r="G21" s="59">
        <v>0</v>
      </c>
      <c r="H21" s="17">
        <f t="shared" si="1"/>
        <v>2500000</v>
      </c>
      <c r="I21" s="17">
        <f t="shared" si="0"/>
        <v>0</v>
      </c>
    </row>
    <row r="22" spans="1:9">
      <c r="A22" s="49" t="s">
        <v>6</v>
      </c>
      <c r="B22" s="49" t="s">
        <v>180</v>
      </c>
      <c r="C22" s="53" t="s">
        <v>181</v>
      </c>
      <c r="D22" s="49" t="s">
        <v>183</v>
      </c>
      <c r="E22" s="42" t="s">
        <v>184</v>
      </c>
      <c r="F22" s="57">
        <v>11000000</v>
      </c>
      <c r="G22" s="57">
        <v>0</v>
      </c>
      <c r="H22" s="17">
        <f t="shared" si="1"/>
        <v>11000000</v>
      </c>
      <c r="I22" s="17">
        <f t="shared" si="0"/>
        <v>0</v>
      </c>
    </row>
    <row r="23" spans="1:9">
      <c r="A23" s="49" t="s">
        <v>6</v>
      </c>
      <c r="B23" s="49" t="s">
        <v>187</v>
      </c>
      <c r="C23" s="53" t="s">
        <v>188</v>
      </c>
      <c r="D23" s="49" t="s">
        <v>73</v>
      </c>
      <c r="E23" s="42" t="s">
        <v>74</v>
      </c>
      <c r="F23" s="57">
        <v>300000</v>
      </c>
      <c r="G23" s="57">
        <v>0</v>
      </c>
      <c r="H23" s="17">
        <f t="shared" si="1"/>
        <v>300000</v>
      </c>
      <c r="I23" s="17">
        <f t="shared" si="0"/>
        <v>0</v>
      </c>
    </row>
    <row r="24" spans="1:9">
      <c r="A24" s="49" t="s">
        <v>6</v>
      </c>
      <c r="B24" s="49" t="s">
        <v>187</v>
      </c>
      <c r="C24" s="53" t="s">
        <v>188</v>
      </c>
      <c r="D24" s="49" t="s">
        <v>95</v>
      </c>
      <c r="E24" s="42" t="s">
        <v>96</v>
      </c>
      <c r="F24" s="57">
        <v>2000000</v>
      </c>
      <c r="G24" s="57">
        <v>0</v>
      </c>
      <c r="H24" s="17">
        <f t="shared" si="1"/>
        <v>2000000</v>
      </c>
      <c r="I24" s="17">
        <f t="shared" si="0"/>
        <v>0</v>
      </c>
    </row>
    <row r="25" spans="1:9">
      <c r="A25" s="49" t="s">
        <v>6</v>
      </c>
      <c r="B25" s="49" t="s">
        <v>187</v>
      </c>
      <c r="C25" s="53" t="s">
        <v>188</v>
      </c>
      <c r="D25" s="49">
        <v>425</v>
      </c>
      <c r="E25" s="42" t="s">
        <v>112</v>
      </c>
      <c r="F25" s="57">
        <v>2950000</v>
      </c>
      <c r="G25" s="57">
        <v>0</v>
      </c>
      <c r="H25" s="17">
        <f t="shared" si="1"/>
        <v>2950000</v>
      </c>
      <c r="I25" s="17">
        <f t="shared" si="0"/>
        <v>0</v>
      </c>
    </row>
    <row r="26" spans="1:9">
      <c r="A26" s="49">
        <v>630</v>
      </c>
      <c r="B26" s="49">
        <v>23</v>
      </c>
      <c r="C26" s="53" t="s">
        <v>188</v>
      </c>
      <c r="D26" s="49">
        <v>426</v>
      </c>
      <c r="E26" s="42" t="s">
        <v>141</v>
      </c>
      <c r="F26" s="57">
        <v>500000</v>
      </c>
      <c r="G26" s="57">
        <v>0</v>
      </c>
      <c r="H26" s="17">
        <f t="shared" si="1"/>
        <v>500000</v>
      </c>
      <c r="I26" s="17">
        <f t="shared" si="0"/>
        <v>0</v>
      </c>
    </row>
    <row r="27" spans="1:9">
      <c r="A27" s="49">
        <v>630</v>
      </c>
      <c r="B27" s="49">
        <v>23</v>
      </c>
      <c r="C27" s="53" t="s">
        <v>188</v>
      </c>
      <c r="D27" s="49">
        <v>480</v>
      </c>
      <c r="E27" s="42" t="s">
        <v>161</v>
      </c>
      <c r="F27" s="57">
        <v>1500000</v>
      </c>
      <c r="G27" s="57">
        <v>833434</v>
      </c>
      <c r="H27" s="17">
        <f t="shared" si="1"/>
        <v>666566</v>
      </c>
      <c r="I27" s="17">
        <f t="shared" si="0"/>
        <v>55.562266666666673</v>
      </c>
    </row>
    <row r="28" spans="1:9">
      <c r="A28" s="49">
        <v>630</v>
      </c>
      <c r="B28" s="49">
        <v>23</v>
      </c>
      <c r="C28" s="53" t="s">
        <v>188</v>
      </c>
      <c r="D28" s="49">
        <v>483</v>
      </c>
      <c r="E28" s="42" t="s">
        <v>168</v>
      </c>
      <c r="F28" s="57">
        <v>550000</v>
      </c>
      <c r="G28" s="57">
        <v>0</v>
      </c>
      <c r="H28" s="17">
        <f t="shared" si="1"/>
        <v>550000</v>
      </c>
      <c r="I28" s="17">
        <f t="shared" si="0"/>
        <v>0</v>
      </c>
    </row>
    <row r="29" spans="1:9">
      <c r="A29" s="49">
        <v>630</v>
      </c>
      <c r="B29" s="49">
        <v>23</v>
      </c>
      <c r="C29" s="53" t="s">
        <v>188</v>
      </c>
      <c r="D29" s="49">
        <v>485</v>
      </c>
      <c r="E29" s="42" t="s">
        <v>223</v>
      </c>
      <c r="F29" s="57">
        <v>1000000</v>
      </c>
      <c r="G29" s="57">
        <v>0</v>
      </c>
      <c r="H29" s="17">
        <f t="shared" si="1"/>
        <v>1000000</v>
      </c>
      <c r="I29" s="17">
        <f t="shared" si="0"/>
        <v>0</v>
      </c>
    </row>
    <row r="30" spans="1:9">
      <c r="A30" s="49">
        <v>25</v>
      </c>
      <c r="B30" s="49" t="s">
        <v>191</v>
      </c>
      <c r="C30" s="42" t="s">
        <v>192</v>
      </c>
      <c r="D30" s="49" t="s">
        <v>33</v>
      </c>
      <c r="E30" s="42" t="s">
        <v>34</v>
      </c>
      <c r="F30" s="57">
        <v>2000000</v>
      </c>
      <c r="G30" s="57">
        <v>0</v>
      </c>
      <c r="H30" s="17">
        <f t="shared" si="1"/>
        <v>2000000</v>
      </c>
      <c r="I30" s="17">
        <f t="shared" si="0"/>
        <v>0</v>
      </c>
    </row>
    <row r="31" spans="1:9">
      <c r="A31" s="49">
        <v>630</v>
      </c>
      <c r="B31" s="49" t="s">
        <v>191</v>
      </c>
      <c r="C31" s="42" t="s">
        <v>192</v>
      </c>
      <c r="D31" s="49" t="s">
        <v>95</v>
      </c>
      <c r="E31" s="42" t="s">
        <v>96</v>
      </c>
      <c r="F31" s="57">
        <v>2000000</v>
      </c>
      <c r="G31" s="57">
        <v>76700</v>
      </c>
      <c r="H31" s="17">
        <f t="shared" si="1"/>
        <v>1923300</v>
      </c>
      <c r="I31" s="17">
        <f t="shared" si="0"/>
        <v>3.8350000000000004</v>
      </c>
    </row>
    <row r="32" spans="1:9">
      <c r="A32" s="49" t="s">
        <v>6</v>
      </c>
      <c r="B32" s="49" t="s">
        <v>191</v>
      </c>
      <c r="C32" s="42" t="s">
        <v>192</v>
      </c>
      <c r="D32" s="49" t="s">
        <v>111</v>
      </c>
      <c r="E32" s="42" t="s">
        <v>112</v>
      </c>
      <c r="F32" s="57">
        <v>3500000</v>
      </c>
      <c r="G32" s="57">
        <v>81509</v>
      </c>
      <c r="H32" s="17">
        <f t="shared" si="1"/>
        <v>3418491</v>
      </c>
      <c r="I32" s="17">
        <f t="shared" si="0"/>
        <v>2.3288285714285712</v>
      </c>
    </row>
    <row r="33" spans="1:9">
      <c r="A33" s="49" t="s">
        <v>6</v>
      </c>
      <c r="B33" s="49" t="s">
        <v>191</v>
      </c>
      <c r="C33" s="42" t="s">
        <v>192</v>
      </c>
      <c r="D33" s="49" t="s">
        <v>140</v>
      </c>
      <c r="E33" s="42" t="s">
        <v>141</v>
      </c>
      <c r="F33" s="57">
        <v>1500000</v>
      </c>
      <c r="G33" s="57">
        <v>7855</v>
      </c>
      <c r="H33" s="17">
        <f t="shared" si="1"/>
        <v>1492145</v>
      </c>
      <c r="I33" s="17">
        <f t="shared" si="0"/>
        <v>0.52366666666666661</v>
      </c>
    </row>
    <row r="34" spans="1:9">
      <c r="A34" s="49" t="s">
        <v>6</v>
      </c>
      <c r="B34" s="49" t="s">
        <v>191</v>
      </c>
      <c r="C34" s="42" t="s">
        <v>192</v>
      </c>
      <c r="D34" s="49" t="s">
        <v>172</v>
      </c>
      <c r="E34" s="42" t="s">
        <v>173</v>
      </c>
      <c r="F34" s="57">
        <v>6000000</v>
      </c>
      <c r="G34" s="57">
        <v>0</v>
      </c>
      <c r="H34" s="17">
        <f t="shared" si="1"/>
        <v>6000000</v>
      </c>
      <c r="I34" s="17">
        <f t="shared" si="0"/>
        <v>0</v>
      </c>
    </row>
    <row r="35" spans="1:9">
      <c r="A35" s="49" t="s">
        <v>6</v>
      </c>
      <c r="B35" s="49" t="s">
        <v>198</v>
      </c>
      <c r="C35" s="42" t="s">
        <v>199</v>
      </c>
      <c r="D35" s="49">
        <v>420</v>
      </c>
      <c r="E35" s="42" t="s">
        <v>34</v>
      </c>
      <c r="F35" s="57">
        <v>1000000</v>
      </c>
      <c r="G35" s="60">
        <v>0</v>
      </c>
      <c r="H35" s="17">
        <f t="shared" si="1"/>
        <v>1000000</v>
      </c>
      <c r="I35" s="17">
        <f t="shared" si="0"/>
        <v>0</v>
      </c>
    </row>
    <row r="36" spans="1:9">
      <c r="A36" s="49" t="s">
        <v>6</v>
      </c>
      <c r="B36" s="49" t="s">
        <v>198</v>
      </c>
      <c r="C36" s="42" t="s">
        <v>199</v>
      </c>
      <c r="D36" s="49" t="s">
        <v>111</v>
      </c>
      <c r="E36" s="42" t="s">
        <v>112</v>
      </c>
      <c r="F36" s="57">
        <v>8000000</v>
      </c>
      <c r="G36" s="60">
        <v>0</v>
      </c>
      <c r="H36" s="17">
        <f t="shared" si="1"/>
        <v>8000000</v>
      </c>
      <c r="I36" s="17">
        <f t="shared" si="0"/>
        <v>0</v>
      </c>
    </row>
    <row r="37" spans="1:9">
      <c r="A37" s="49">
        <v>630</v>
      </c>
      <c r="B37" s="49">
        <v>27</v>
      </c>
      <c r="C37" s="42" t="s">
        <v>199</v>
      </c>
      <c r="D37" s="49">
        <v>426</v>
      </c>
      <c r="E37" s="42" t="s">
        <v>141</v>
      </c>
      <c r="F37" s="57">
        <v>1000000</v>
      </c>
      <c r="G37" s="60">
        <v>0</v>
      </c>
      <c r="H37" s="17">
        <f t="shared" si="1"/>
        <v>1000000</v>
      </c>
      <c r="I37" s="17">
        <f t="shared" si="0"/>
        <v>0</v>
      </c>
    </row>
    <row r="38" spans="1:9">
      <c r="A38" s="49">
        <v>630</v>
      </c>
      <c r="B38" s="49">
        <v>29</v>
      </c>
      <c r="C38" s="42" t="s">
        <v>206</v>
      </c>
      <c r="D38" s="49">
        <v>423</v>
      </c>
      <c r="E38" s="42" t="s">
        <v>74</v>
      </c>
      <c r="F38" s="57">
        <v>500000</v>
      </c>
      <c r="G38" s="57">
        <v>0</v>
      </c>
      <c r="H38" s="17">
        <f t="shared" si="1"/>
        <v>500000</v>
      </c>
      <c r="I38" s="17">
        <f t="shared" si="0"/>
        <v>0</v>
      </c>
    </row>
    <row r="39" spans="1:9">
      <c r="A39" s="49">
        <v>630</v>
      </c>
      <c r="B39" s="49">
        <v>29</v>
      </c>
      <c r="C39" s="42" t="s">
        <v>206</v>
      </c>
      <c r="D39" s="49">
        <v>424</v>
      </c>
      <c r="E39" s="42" t="s">
        <v>96</v>
      </c>
      <c r="F39" s="57">
        <v>1000000</v>
      </c>
      <c r="G39" s="57">
        <v>0</v>
      </c>
      <c r="H39" s="17">
        <f t="shared" si="1"/>
        <v>1000000</v>
      </c>
      <c r="I39" s="17">
        <f t="shared" si="0"/>
        <v>0</v>
      </c>
    </row>
    <row r="40" spans="1:9">
      <c r="A40" s="49">
        <v>630</v>
      </c>
      <c r="B40" s="49">
        <v>29</v>
      </c>
      <c r="C40" s="42" t="s">
        <v>206</v>
      </c>
      <c r="D40" s="49">
        <v>425</v>
      </c>
      <c r="E40" s="42" t="s">
        <v>112</v>
      </c>
      <c r="F40" s="57">
        <v>1500000</v>
      </c>
      <c r="G40" s="57">
        <v>0</v>
      </c>
      <c r="H40" s="17">
        <f t="shared" si="1"/>
        <v>1500000</v>
      </c>
      <c r="I40" s="17">
        <f t="shared" si="0"/>
        <v>0</v>
      </c>
    </row>
    <row r="41" spans="1:9">
      <c r="A41" s="49">
        <v>630</v>
      </c>
      <c r="B41" s="49">
        <v>29</v>
      </c>
      <c r="C41" s="42" t="s">
        <v>206</v>
      </c>
      <c r="D41" s="49">
        <v>426</v>
      </c>
      <c r="E41" s="42" t="s">
        <v>141</v>
      </c>
      <c r="F41" s="57">
        <v>500000</v>
      </c>
      <c r="G41" s="57">
        <v>0</v>
      </c>
      <c r="H41" s="17">
        <f t="shared" si="1"/>
        <v>500000</v>
      </c>
      <c r="I41" s="17">
        <f t="shared" si="0"/>
        <v>0</v>
      </c>
    </row>
    <row r="42" spans="1:9">
      <c r="A42" s="49">
        <v>630</v>
      </c>
      <c r="B42" s="49">
        <v>29</v>
      </c>
      <c r="C42" s="42" t="s">
        <v>206</v>
      </c>
      <c r="D42" s="49">
        <v>480</v>
      </c>
      <c r="E42" s="42" t="s">
        <v>161</v>
      </c>
      <c r="F42" s="57">
        <v>19000000</v>
      </c>
      <c r="G42" s="57">
        <v>0</v>
      </c>
      <c r="H42" s="17">
        <f t="shared" si="1"/>
        <v>19000000</v>
      </c>
      <c r="I42" s="17">
        <f t="shared" si="0"/>
        <v>0</v>
      </c>
    </row>
    <row r="43" spans="1:9">
      <c r="A43" s="49">
        <v>630</v>
      </c>
      <c r="B43" s="49">
        <v>29</v>
      </c>
      <c r="C43" s="42" t="s">
        <v>206</v>
      </c>
      <c r="D43" s="56">
        <v>482</v>
      </c>
      <c r="E43" s="42" t="s">
        <v>216</v>
      </c>
      <c r="F43" s="57">
        <v>100000000</v>
      </c>
      <c r="G43" s="57">
        <v>0</v>
      </c>
      <c r="H43" s="17">
        <f t="shared" si="1"/>
        <v>100000000</v>
      </c>
      <c r="I43" s="17">
        <f t="shared" si="0"/>
        <v>0</v>
      </c>
    </row>
    <row r="44" spans="1:9" ht="20">
      <c r="A44" s="49">
        <v>785</v>
      </c>
      <c r="B44" s="54">
        <v>28</v>
      </c>
      <c r="C44" s="42" t="s">
        <v>233</v>
      </c>
      <c r="D44" s="49">
        <v>420</v>
      </c>
      <c r="E44" s="42" t="s">
        <v>34</v>
      </c>
      <c r="F44" s="57">
        <v>900000</v>
      </c>
      <c r="G44" s="57">
        <v>0</v>
      </c>
      <c r="H44" s="17">
        <f t="shared" si="1"/>
        <v>900000</v>
      </c>
      <c r="I44" s="17">
        <f t="shared" si="0"/>
        <v>0</v>
      </c>
    </row>
    <row r="45" spans="1:9" ht="20">
      <c r="A45" s="49">
        <v>785</v>
      </c>
      <c r="B45" s="54">
        <v>28</v>
      </c>
      <c r="C45" s="42" t="s">
        <v>233</v>
      </c>
      <c r="D45" s="49">
        <v>424</v>
      </c>
      <c r="E45" s="42" t="s">
        <v>96</v>
      </c>
      <c r="F45" s="57">
        <v>250000</v>
      </c>
      <c r="G45" s="57">
        <v>0</v>
      </c>
      <c r="H45" s="17">
        <f t="shared" si="1"/>
        <v>250000</v>
      </c>
      <c r="I45" s="17">
        <f t="shared" si="0"/>
        <v>0</v>
      </c>
    </row>
    <row r="46" spans="1:9" ht="20">
      <c r="A46" s="49">
        <v>785</v>
      </c>
      <c r="B46" s="54">
        <v>28</v>
      </c>
      <c r="C46" s="42" t="s">
        <v>233</v>
      </c>
      <c r="D46" s="49">
        <v>425</v>
      </c>
      <c r="E46" s="42" t="s">
        <v>112</v>
      </c>
      <c r="F46" s="57">
        <v>1350000</v>
      </c>
      <c r="G46" s="57">
        <v>0</v>
      </c>
      <c r="H46" s="17">
        <f t="shared" si="1"/>
        <v>1350000</v>
      </c>
      <c r="I46" s="17">
        <f t="shared" si="0"/>
        <v>0</v>
      </c>
    </row>
    <row r="47" spans="1:9" ht="20">
      <c r="A47" s="49">
        <v>785</v>
      </c>
      <c r="B47" s="54">
        <v>28</v>
      </c>
      <c r="C47" s="42" t="s">
        <v>233</v>
      </c>
      <c r="D47" s="49">
        <v>426</v>
      </c>
      <c r="E47" s="42" t="s">
        <v>141</v>
      </c>
      <c r="F47" s="57">
        <v>700000</v>
      </c>
      <c r="G47" s="57">
        <v>0</v>
      </c>
      <c r="H47" s="17">
        <f t="shared" si="1"/>
        <v>700000</v>
      </c>
      <c r="I47" s="17">
        <f t="shared" si="0"/>
        <v>0</v>
      </c>
    </row>
    <row r="48" spans="1:9" ht="20">
      <c r="A48" s="49">
        <v>785</v>
      </c>
      <c r="B48" s="54">
        <v>28</v>
      </c>
      <c r="C48" s="42" t="s">
        <v>233</v>
      </c>
      <c r="D48" s="49">
        <v>480</v>
      </c>
      <c r="E48" s="42" t="s">
        <v>161</v>
      </c>
      <c r="F48" s="57">
        <v>11300000</v>
      </c>
      <c r="G48" s="57">
        <v>0</v>
      </c>
      <c r="H48" s="17">
        <f t="shared" si="1"/>
        <v>11300000</v>
      </c>
      <c r="I48" s="17">
        <f t="shared" si="0"/>
        <v>0</v>
      </c>
    </row>
    <row r="49" spans="1:9" ht="20">
      <c r="A49" s="49">
        <v>785</v>
      </c>
      <c r="B49" s="54">
        <v>28</v>
      </c>
      <c r="C49" s="42" t="s">
        <v>233</v>
      </c>
      <c r="D49" s="49">
        <v>481</v>
      </c>
      <c r="E49" s="55" t="s">
        <v>184</v>
      </c>
      <c r="F49" s="57">
        <v>300000</v>
      </c>
      <c r="G49" s="57">
        <v>0</v>
      </c>
      <c r="H49" s="17">
        <f t="shared" si="1"/>
        <v>300000</v>
      </c>
      <c r="I49" s="17">
        <f t="shared" si="0"/>
        <v>0</v>
      </c>
    </row>
    <row r="50" spans="1:9" ht="20">
      <c r="A50" s="49">
        <v>785</v>
      </c>
      <c r="B50" s="54">
        <v>28</v>
      </c>
      <c r="C50" s="42" t="s">
        <v>233</v>
      </c>
      <c r="D50" s="49">
        <v>485</v>
      </c>
      <c r="E50" s="55" t="s">
        <v>226</v>
      </c>
      <c r="F50" s="57">
        <v>6700000</v>
      </c>
      <c r="G50" s="57">
        <v>0</v>
      </c>
      <c r="H50" s="17">
        <f t="shared" si="1"/>
        <v>6700000</v>
      </c>
      <c r="I50" s="17">
        <f t="shared" si="0"/>
        <v>0</v>
      </c>
    </row>
    <row r="51" spans="1:9" ht="15" customHeight="1">
      <c r="A51" s="76" t="s">
        <v>205</v>
      </c>
      <c r="B51" s="84"/>
      <c r="C51" s="84"/>
      <c r="D51" s="84"/>
      <c r="E51" s="85"/>
      <c r="F51" s="51">
        <f>SUM(F3:F50)</f>
        <v>1214400000</v>
      </c>
      <c r="G51" s="51">
        <f>SUM(G3:G50)</f>
        <v>60945563</v>
      </c>
      <c r="H51" s="51">
        <f>SUM(F51-G51)</f>
        <v>1153454437</v>
      </c>
      <c r="I51" s="51">
        <f t="shared" si="0"/>
        <v>5.0185740283267455</v>
      </c>
    </row>
    <row r="52" spans="1:9">
      <c r="C52" t="s">
        <v>230</v>
      </c>
    </row>
    <row r="53" spans="1:9">
      <c r="C53" t="s">
        <v>231</v>
      </c>
    </row>
    <row r="54" spans="1:9">
      <c r="C54" t="s">
        <v>232</v>
      </c>
    </row>
  </sheetData>
  <protectedRanges>
    <protectedRange sqref="A1" name="Range1_1_1_1"/>
  </protectedRanges>
  <mergeCells count="4">
    <mergeCell ref="A1:I1"/>
    <mergeCell ref="B2:C2"/>
    <mergeCell ref="D2:E2"/>
    <mergeCell ref="A51:E5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ПОСТАВКА</vt:lpstr>
      <vt:lpstr>БУЏЕТ 2026</vt:lpstr>
      <vt:lpstr>ИЗВРШУВАЊЕ</vt:lpstr>
      <vt:lpstr>31.01.2026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Tasevska</dc:creator>
  <cp:lastModifiedBy>Biljana Doncevska</cp:lastModifiedBy>
  <cp:lastPrinted>2026-02-09T10:20:44Z</cp:lastPrinted>
  <dcterms:created xsi:type="dcterms:W3CDTF">2025-12-22T12:51:47Z</dcterms:created>
  <dcterms:modified xsi:type="dcterms:W3CDTF">2026-02-24T16:11:57Z</dcterms:modified>
</cp:coreProperties>
</file>